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ademecloud-my.sharepoint.com/personal/mathieu_chassignet_ademe_fr/Documents/Projets/STM/Dispositifs financement DR STM/Mobilité actives, partagées - accompagner le changement de comportements/"/>
    </mc:Choice>
  </mc:AlternateContent>
  <xr:revisionPtr revIDLastSave="0" documentId="8_{A39BE0AB-C0D0-4E1B-B1F9-1B02F850E260}" xr6:coauthVersionLast="47" xr6:coauthVersionMax="47" xr10:uidLastSave="{00000000-0000-0000-0000-000000000000}"/>
  <bookViews>
    <workbookView xWindow="-108" yWindow="-108" windowWidth="23256" windowHeight="12576" xr2:uid="{752B1D5F-C49F-437E-B69A-748C09E312D9}"/>
  </bookViews>
  <sheets>
    <sheet name="Volet Financier" sheetId="1" r:id="rId1"/>
  </sheets>
  <definedNames>
    <definedName name="Ch_num_contrat">'Volet Financier'!$C$18</definedName>
    <definedName name="Duree_programme">'Volet Financier'!$E$26</definedName>
    <definedName name="periode_connue">'Volet Financier'!$C$23</definedName>
    <definedName name="periode_duree">'Volet Financier'!$G$25</definedName>
    <definedName name="Type_ope">'Volet Financier'!$C$22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1" l="1"/>
  <c r="J35" i="1" s="1"/>
  <c r="G35" i="1" s="1"/>
  <c r="M35" i="1" s="1"/>
  <c r="I36" i="1"/>
  <c r="J36" i="1" s="1"/>
  <c r="G36" i="1" s="1"/>
  <c r="M36" i="1" s="1"/>
  <c r="C79" i="1" l="1"/>
  <c r="M79" i="1" s="1"/>
  <c r="M78" i="1"/>
  <c r="M77" i="1"/>
  <c r="M73" i="1"/>
  <c r="M72" i="1"/>
  <c r="M71" i="1"/>
  <c r="M70" i="1"/>
  <c r="M69" i="1"/>
  <c r="C60" i="1"/>
  <c r="D59" i="1"/>
  <c r="E56" i="1"/>
  <c r="F55" i="1"/>
  <c r="G55" i="1" s="1"/>
  <c r="O55" i="1" s="1"/>
  <c r="F54" i="1"/>
  <c r="F53" i="1"/>
  <c r="F52" i="1"/>
  <c r="F51" i="1"/>
  <c r="G51" i="1" s="1"/>
  <c r="O51" i="1" s="1"/>
  <c r="F50" i="1"/>
  <c r="F49" i="1"/>
  <c r="F48" i="1"/>
  <c r="F47" i="1"/>
  <c r="G47" i="1" s="1"/>
  <c r="O47" i="1" s="1"/>
  <c r="F46" i="1"/>
  <c r="F45" i="1"/>
  <c r="F44" i="1"/>
  <c r="F43" i="1"/>
  <c r="G43" i="1" s="1"/>
  <c r="O43" i="1" s="1"/>
  <c r="F42" i="1"/>
  <c r="M40" i="1"/>
  <c r="F38" i="1"/>
  <c r="E38" i="1"/>
  <c r="D38" i="1"/>
  <c r="C37" i="1"/>
  <c r="I34" i="1"/>
  <c r="J34" i="1" s="1"/>
  <c r="I33" i="1"/>
  <c r="J33" i="1" s="1"/>
  <c r="G33" i="1" s="1"/>
  <c r="M33" i="1" s="1"/>
  <c r="J32" i="1"/>
  <c r="J30" i="1"/>
  <c r="I30" i="1"/>
  <c r="G25" i="1"/>
  <c r="E23" i="1"/>
  <c r="D60" i="1" l="1"/>
  <c r="E60" i="1" s="1"/>
  <c r="G32" i="1"/>
  <c r="E37" i="1"/>
  <c r="D37" i="1"/>
  <c r="G34" i="1"/>
  <c r="M34" i="1" s="1"/>
  <c r="F37" i="1"/>
  <c r="G44" i="1"/>
  <c r="O44" i="1" s="1"/>
  <c r="G48" i="1"/>
  <c r="O48" i="1" s="1"/>
  <c r="G52" i="1"/>
  <c r="O52" i="1" s="1"/>
  <c r="G45" i="1"/>
  <c r="O45" i="1" s="1"/>
  <c r="G49" i="1"/>
  <c r="O49" i="1" s="1"/>
  <c r="G53" i="1"/>
  <c r="O53" i="1" s="1"/>
  <c r="F56" i="1"/>
  <c r="G46" i="1"/>
  <c r="O46" i="1" s="1"/>
  <c r="G50" i="1"/>
  <c r="O50" i="1" s="1"/>
  <c r="G54" i="1"/>
  <c r="O54" i="1" s="1"/>
  <c r="C61" i="1"/>
  <c r="D61" i="1" l="1"/>
  <c r="M32" i="1"/>
  <c r="G37" i="1"/>
  <c r="E73" i="1"/>
  <c r="E72" i="1"/>
  <c r="E71" i="1"/>
  <c r="E70" i="1"/>
  <c r="E69" i="1"/>
  <c r="G56" i="1"/>
  <c r="E59" i="1"/>
  <c r="M59" i="1" s="1"/>
  <c r="M60" i="1"/>
  <c r="M58" i="1" s="1"/>
  <c r="M57" i="1" s="1"/>
  <c r="E61" i="1" l="1"/>
  <c r="G42" i="1"/>
  <c r="O42" i="1" s="1"/>
  <c r="O56" i="1"/>
  <c r="O41" i="1" s="1"/>
  <c r="E68" i="1" l="1"/>
  <c r="M68" i="1"/>
  <c r="C74" i="1"/>
  <c r="E74" i="1" l="1"/>
  <c r="G74" i="1" s="1"/>
  <c r="C80" i="1"/>
  <c r="M80" i="1" s="1"/>
  <c r="C81" i="1" l="1"/>
  <c r="F8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BOUCHER Paul</author>
    <author>BRANDINELLI Carole (Ext)</author>
    <author>LIEGEON Aurélie</author>
  </authors>
  <commentList>
    <comment ref="G30" authorId="0" shapeId="0" xr:uid="{13A64E50-AB52-40DD-9B15-B071EB281DE6}">
      <text>
        <r>
          <rPr>
            <sz val="9"/>
            <color indexed="81"/>
            <rFont val="Tahoma"/>
            <family val="2"/>
          </rPr>
          <t xml:space="preserve">Montant forfaitaire par ETPT plafonné aux coûts totaux de l'opération.
</t>
        </r>
      </text>
    </comment>
    <comment ref="G56" authorId="1" shapeId="0" xr:uid="{F4827C63-E471-4887-A064-18A5F678CB75}">
      <text>
        <r>
          <rPr>
            <b/>
            <sz val="9"/>
            <color indexed="81"/>
            <rFont val="Tahoma"/>
            <family val="2"/>
          </rPr>
          <t>Dépenses éligibles plafonnées à 20 000 €/an sur 3 ans maximum 
(60 000 € maxi)</t>
        </r>
        <r>
          <rPr>
            <sz val="9"/>
            <color indexed="81"/>
            <rFont val="Tahoma"/>
            <family val="2"/>
          </rPr>
          <t xml:space="preserve">
Financé à hauteur de 50 %</t>
        </r>
      </text>
    </comment>
    <comment ref="A58" authorId="2" shapeId="0" xr:uid="{25B706E0-4B72-4DB5-83AE-693D4B39EBF9}">
      <text>
        <r>
          <rPr>
            <b/>
            <sz val="9"/>
            <color indexed="81"/>
            <rFont val="Tahoma"/>
            <family val="2"/>
          </rPr>
          <t xml:space="preserve">"Dépenses d'équipement", cf page 14 des règles générales
</t>
        </r>
      </text>
    </comment>
    <comment ref="E60" authorId="1" shapeId="0" xr:uid="{B076E26B-FFFA-44DB-B899-E7F3E1C52519}">
      <text>
        <r>
          <rPr>
            <b/>
            <sz val="9"/>
            <color indexed="81"/>
            <rFont val="Tahoma"/>
            <family val="2"/>
          </rPr>
          <t>Dépenses éligibles plafonnées à 3 000,00 €</t>
        </r>
        <r>
          <rPr>
            <sz val="9"/>
            <color indexed="81"/>
            <rFont val="Tahoma"/>
            <family val="2"/>
          </rPr>
          <t xml:space="preserve">
</t>
        </r>
      </text>
    </comment>
  </commentList>
</comments>
</file>

<file path=xl/sharedStrings.xml><?xml version="1.0" encoding="utf-8"?>
<sst xmlns="http://schemas.openxmlformats.org/spreadsheetml/2006/main" count="105" uniqueCount="81">
  <si>
    <t>Aide au changement de comportement - Programmes d'actions des relais</t>
  </si>
  <si>
    <t>Afficher les cellules de saisie en jaune :</t>
  </si>
  <si>
    <t>liste déroulante</t>
  </si>
  <si>
    <t>N° de la convention :</t>
  </si>
  <si>
    <t>23CLD0460</t>
  </si>
  <si>
    <t>Avenant :</t>
  </si>
  <si>
    <t xml:space="preserve">Type de bénéficiaire : </t>
  </si>
  <si>
    <t>Secteur public</t>
  </si>
  <si>
    <t>Mise en forme :</t>
  </si>
  <si>
    <t>Oui</t>
  </si>
  <si>
    <t>Type d'opération :</t>
  </si>
  <si>
    <t>Standard</t>
  </si>
  <si>
    <t>La période du programme est-elle connue :</t>
  </si>
  <si>
    <t>Non</t>
  </si>
  <si>
    <t>Période de mise en œuvre du programme d'actions :</t>
  </si>
  <si>
    <t>au</t>
  </si>
  <si>
    <t>Si la période n'est pas connue, indiquer le nombre d'années du programme :</t>
  </si>
  <si>
    <t>1. Coût total de l’opération et dépenses éligibles à justifier</t>
  </si>
  <si>
    <t>A - Dépenses de personnel (1)</t>
  </si>
  <si>
    <t>Coûts liés à l'opération</t>
  </si>
  <si>
    <t>Majoration des DROM-COM ?</t>
  </si>
  <si>
    <t>Veuillez indiquer le taux de majoration</t>
  </si>
  <si>
    <t>Sous-Total poste personnel :</t>
  </si>
  <si>
    <t>Total ETPT</t>
  </si>
  <si>
    <t>* Les dépenses de personnel sont définies dans règles générales de l'ADEME.</t>
  </si>
  <si>
    <t>L’ADEME peut choisir que le versement du forfait annuel à l’ETPT soit constitué de deux parties : une part fixe et une part variable en fonction du taux moyen d'atteinte des objectifs.</t>
  </si>
  <si>
    <t>B – Autres dépenses de fonctionnement</t>
  </si>
  <si>
    <t>Coûts liés à l'opération (HTR)*</t>
  </si>
  <si>
    <t>Dépenses éligibles (HTR)*</t>
  </si>
  <si>
    <t>Dépenses éligibles à justifier (HTR)*</t>
  </si>
  <si>
    <t>Sous-Total Autres dépenses de fonctionnement :</t>
  </si>
  <si>
    <t>Nombre de postes créés :</t>
  </si>
  <si>
    <t>Sous-Total poste dépenses d'équipement :</t>
  </si>
  <si>
    <t>Total de l'opération</t>
  </si>
  <si>
    <t>* HTR = Hors TVA Récupérable auprès du Trésor Public lorsque le bénéficiaire est assujetti à la TVA pour l'opération.</t>
  </si>
  <si>
    <t>(1) Un effectif temps plein travaillé (ETPT) correspond à une personne employée à temps plein sur une période de 12 mois. A titre d'exemple,une personne à mi-temps sur une période de 12 mois correspond à 0,5 ETPT ou une personne à 80% sur une période de 3 mois correspond à 0,2 ETPT.</t>
  </si>
  <si>
    <t>Financeurs publics</t>
  </si>
  <si>
    <t>Montants des aides publiques sollicitées ou obtenues pour l'opération</t>
  </si>
  <si>
    <t>% aide / coût total de l'opération</t>
  </si>
  <si>
    <t>ADEME</t>
  </si>
  <si>
    <t>FEDER</t>
  </si>
  <si>
    <t>Région</t>
  </si>
  <si>
    <t>Autre(s) …</t>
  </si>
  <si>
    <t>À préciser</t>
  </si>
  <si>
    <t>Total financements publics</t>
  </si>
  <si>
    <t>Autres financeurs</t>
  </si>
  <si>
    <t>Montant des aides privées sollicitées ou attendues pour l'opération</t>
  </si>
  <si>
    <t>Total financements privés</t>
  </si>
  <si>
    <t>Autofinancement</t>
  </si>
  <si>
    <t>Coût total de l'opération</t>
  </si>
  <si>
    <t>Au regard des informations portées à la connaissance de l'ADEME à la date de notification par le bénéficiaire, le cumul des aides publiques autorisé par la règlementation nationale est respectée.</t>
  </si>
  <si>
    <t>Il est rappelé que le bénéficiaire s'engage à communiquer à l'ADEME toute aide publique qu'il aurait sollicitée ou reçue, solliciterait ou recevrait pour la réalisation de l'opération postérieurement à la date de notification (art.2-1-1 des règles générales).</t>
  </si>
  <si>
    <t>PARAMETRES</t>
  </si>
  <si>
    <t>TOTAL</t>
  </si>
  <si>
    <t xml:space="preserve">C - Dépenses d'équipement liées à la création de poste(s) de chargé(s) de mission(s) </t>
  </si>
  <si>
    <t>VOLET FINANCIER</t>
  </si>
  <si>
    <t>Prestations extérieures de formation/communication/animation (préciser ci-contre)</t>
  </si>
  <si>
    <t>Prestations extérieures relatives à l'évaluation des actions mises en place (préciser ci-contre)</t>
  </si>
  <si>
    <t>Prestations extérieures - Autres dépenses de sous-traitance (études, honoraires, location de matériel, création et hébergement site Web, réalisation et impression de supports de communication…)</t>
  </si>
  <si>
    <t>Frais de déplacements / Missions / Réceptions</t>
  </si>
  <si>
    <t>Autre : petit matériel lié aux actions de communication et animation</t>
  </si>
  <si>
    <t>OUI</t>
  </si>
  <si>
    <t>Plan de financement</t>
  </si>
  <si>
    <t>Chargé de mission (impérativement non statutaire de la fonction publique)</t>
  </si>
  <si>
    <t>Autre (à préciser ci-contre)</t>
  </si>
  <si>
    <t>Ordinateur, bureautique, mobilier, Vélo de fonction…</t>
  </si>
  <si>
    <t>Nb ETPT 
Période 1 
(12 mois)</t>
  </si>
  <si>
    <t>Nb ETPT 
Période 2 
(12 mois)</t>
  </si>
  <si>
    <t>Nb ETPT 
Période 3 
(12 mois)</t>
  </si>
  <si>
    <t xml:space="preserve">Le volet financier se compose des éléments suivants à renseigner : </t>
  </si>
  <si>
    <r>
      <t xml:space="preserve">Pour le dépôt de la demande d'aide sur la plateforme de l'ADEME </t>
    </r>
    <r>
      <rPr>
        <i/>
        <sz val="11"/>
        <color theme="1"/>
        <rFont val="Arial"/>
        <family val="2"/>
      </rPr>
      <t>agirpourlatransition.ademe.fr</t>
    </r>
    <r>
      <rPr>
        <b/>
        <sz val="11"/>
        <color theme="1"/>
        <rFont val="Arial"/>
        <family val="2"/>
      </rPr>
      <t>, vous devrez :</t>
    </r>
  </si>
  <si>
    <t xml:space="preserve">- déposer ce fichier complété, dans l'onglet "Ajout de documents" </t>
  </si>
  <si>
    <t>L'Agence de la transition écologique | Agir pour la transition écologique | ADEME</t>
  </si>
  <si>
    <t>1/ BUDGET PREVISIONNEL DE L'OPERATION</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</si>
  <si>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</si>
  <si>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</si>
  <si>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</si>
  <si>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 recopier chacun des totaux des catégories de dépenses (ex : Prestations extérieures de formation/communication/animation) dans l'onglet "Dépenses
  prévisionnelles" </t>
  </si>
  <si>
    <t xml:space="preserve">     1/ Le budget prévisionnel de l'opération</t>
  </si>
  <si>
    <t xml:space="preserve">     2/ Le plan de financement</t>
  </si>
  <si>
    <t>Précisions éventuelles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</si>
</sst>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soit &quot;0.0&quot; ans&quot;"/>
    <numFmt numFmtId="165" formatCode="0.00&quot; ans&quot;"/>
    <numFmt numFmtId="166" formatCode="&quot;soit&quot;\ 0.0&quot; ans&quot;"/>
    <numFmt numFmtId="167" formatCode="#,##0.00\ &quot;€&quot;;;;@\ "/>
    <numFmt numFmtId="168" formatCode="0.00&quot; ETPT&quot;"/>
    <numFmt numFmtId="169" formatCode="#,##0\ &quot;€&quot;;;;@\ "/>
    <numFmt numFmtId="170" formatCode="#,##0.00\ &quot;€&quot;"/>
    <numFmt numFmtId="171" formatCode="#,##0.00&quot; ETPT&quot;"/>
  </numFmts>
  <fonts count="27" x14ac:knownFonts="1">
    <font>
      <sz val="11"/>
      <color theme="1"/>
      <name val="Aptos Narrow"/>
      <family val="2"/>
      <scheme val="minor"/>
    </font>
    <font>
      <sz val="11"/>
      <color theme="1"/>
      <name val="Aptos Narrow"/>
      <family val="2"/>
      <scheme val="minor"/>
    </font>
    <font>
      <sz val="11"/>
      <color theme="0"/>
      <name val="Aptos Narrow"/>
      <family val="2"/>
      <scheme val="minor"/>
    </font>
    <font>
      <b/>
      <sz val="20"/>
      <color theme="0"/>
      <name val="Arial"/>
      <family val="2"/>
    </font>
    <font>
      <sz val="11"/>
      <name val="Arial"/>
      <family val="2"/>
    </font>
    <font>
      <b/>
      <sz val="11"/>
      <name val="Arial"/>
      <family val="2"/>
    </font>
    <font>
      <b/>
      <sz val="12"/>
      <color theme="0"/>
      <name val="Arial"/>
      <family val="2"/>
    </font>
    <font>
      <b/>
      <sz val="14"/>
      <color rgb="FFFFFFFF"/>
      <name val="Arial"/>
      <family val="2"/>
    </font>
    <font>
      <sz val="11"/>
      <color theme="1"/>
      <name val="Arial"/>
      <family val="2"/>
    </font>
    <font>
      <i/>
      <sz val="10"/>
      <color theme="0" tint="-0.499984740745262"/>
      <name val="Arial"/>
      <family val="2"/>
    </font>
    <font>
      <b/>
      <sz val="11"/>
      <color rgb="FFFF0000"/>
      <name val="Arial"/>
      <family val="2"/>
    </font>
    <font>
      <i/>
      <sz val="11"/>
      <name val="Arial"/>
      <family val="2"/>
    </font>
    <font>
      <b/>
      <u/>
      <sz val="12"/>
      <color theme="1"/>
      <name val="Arial"/>
      <family val="2"/>
    </font>
    <font>
      <b/>
      <sz val="11"/>
      <color theme="1"/>
      <name val="Arial"/>
      <family val="2"/>
    </font>
    <font>
      <b/>
      <sz val="11"/>
      <color theme="0"/>
      <name val="Arial"/>
      <family val="2"/>
    </font>
    <font>
      <sz val="10"/>
      <name val="Arial"/>
      <family val="2"/>
    </font>
    <font>
      <sz val="11"/>
      <color theme="0"/>
      <name val="Arial"/>
      <family val="2"/>
    </font>
    <font>
      <i/>
      <sz val="10"/>
      <name val="Arial"/>
      <family val="2"/>
    </font>
    <font>
      <sz val="11"/>
      <color indexed="8"/>
      <name val="Arial"/>
      <family val="2"/>
    </font>
    <font>
      <sz val="11"/>
      <color rgb="FFFF0000"/>
      <name val="Arial"/>
      <family val="2"/>
    </font>
    <font>
      <sz val="9"/>
      <color indexed="81"/>
      <name val="Tahoma"/>
      <family val="2"/>
    </font>
    <font>
      <b/>
      <sz val="9"/>
      <color indexed="81"/>
      <name val="Tahoma"/>
      <family val="2"/>
    </font>
    <font>
      <sz val="10"/>
      <color theme="0"/>
      <name val="Arial"/>
      <family val="2"/>
    </font>
    <font>
      <b/>
      <sz val="11"/>
      <color rgb="FFFF0000"/>
      <name val="Aptos Narrow"/>
      <family val="2"/>
      <scheme val="minor"/>
    </font>
    <font>
      <u/>
      <sz val="11"/>
      <color theme="10"/>
      <name val="Aptos Narrow"/>
      <family val="2"/>
      <scheme val="minor"/>
    </font>
    <font>
      <i/>
      <sz val="11"/>
      <color theme="1"/>
      <name val="Arial"/>
      <family val="2"/>
    </font>
    <font>
      <sz val="11"/>
      <color rgb="FF00B050"/>
      <name val="Aptos Narrow"/>
      <family val="2"/>
      <scheme val="minor"/>
    </font>
  </fonts>
  <fills count="9">
    <fill>
      <patternFill patternType="none"/>
    </fill>
    <fill>
      <patternFill patternType="gray125"/>
    </fill>
    <fill>
      <patternFill patternType="solid">
        <fgColor rgb="FF339966"/>
        <bgColor indexed="64"/>
      </patternFill>
    </fill>
    <fill>
      <patternFill patternType="solid">
        <fgColor rgb="FF1F497D"/>
        <bgColor rgb="FF000000"/>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29">
    <border>
      <left/>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theme="0"/>
      </right>
      <top/>
      <bottom style="thin">
        <color theme="0"/>
      </bottom>
      <diagonal/>
    </border>
    <border>
      <left/>
      <right style="thin">
        <color theme="0"/>
      </right>
      <top style="thin">
        <color theme="0"/>
      </top>
      <bottom/>
      <diagonal/>
    </border>
  </borders>
  <cellStyleXfs count="4">
    <xf numFmtId="0" fontId="0" fillId="0" borderId="0"/>
    <xf numFmtId="9" fontId="1" fillId="0" borderId="0" applyFont="0" applyFill="0" applyBorder="0" applyAlignment="0" applyProtection="0"/>
    <xf numFmtId="0" fontId="15" fillId="0" borderId="0"/>
    <xf numFmtId="0" fontId="24" fillId="0" borderId="0" applyNumberFormat="0" applyFill="0" applyBorder="0" applyAlignment="0" applyProtection="0"/>
  </cellStyleXfs>
  <cellXfs count="179">
    <xf numFmtId="0" fontId="0" fillId="0" borderId="0" xfId="0"/>
    <xf numFmtId="0" fontId="4" fillId="0" borderId="0" xfId="0" applyFont="1"/>
    <xf numFmtId="0" fontId="5" fillId="0" borderId="0" xfId="0" applyFont="1"/>
    <xf numFmtId="0" fontId="7" fillId="3" borderId="0" xfId="0" applyFont="1" applyFill="1" applyAlignment="1">
      <alignment vertical="center"/>
    </xf>
    <xf numFmtId="0" fontId="8" fillId="0" borderId="0" xfId="0" applyFont="1"/>
    <xf numFmtId="0" fontId="8" fillId="4" borderId="1" xfId="0" applyFont="1" applyFill="1" applyBorder="1" applyAlignment="1" applyProtection="1">
      <alignment horizontal="center"/>
      <protection locked="0"/>
    </xf>
    <xf numFmtId="0" fontId="9" fillId="0" borderId="0" xfId="0" applyFont="1" applyAlignment="1">
      <alignment vertical="center"/>
    </xf>
    <xf numFmtId="0" fontId="4" fillId="0" borderId="0" xfId="0" applyFont="1" applyProtection="1">
      <protection locked="0"/>
    </xf>
    <xf numFmtId="0" fontId="10" fillId="0" borderId="0" xfId="0" applyFont="1"/>
    <xf numFmtId="0" fontId="4" fillId="0" borderId="0" xfId="0" applyFont="1" applyAlignment="1">
      <alignment horizontal="right"/>
    </xf>
    <xf numFmtId="0" fontId="8" fillId="4" borderId="0" xfId="0" applyFont="1" applyFill="1" applyAlignment="1" applyProtection="1">
      <alignment horizontal="center"/>
      <protection locked="0"/>
    </xf>
    <xf numFmtId="0" fontId="11" fillId="0" borderId="0" xfId="0" applyFont="1" applyProtection="1">
      <protection locked="0"/>
    </xf>
    <xf numFmtId="0" fontId="5" fillId="0" borderId="0" xfId="0" applyFont="1" applyAlignment="1">
      <alignment horizontal="right" vertical="center"/>
    </xf>
    <xf numFmtId="14" fontId="5" fillId="0" borderId="0" xfId="0" applyNumberFormat="1" applyFont="1" applyAlignment="1" applyProtection="1">
      <alignment horizontal="center" vertical="center"/>
      <protection locked="0"/>
    </xf>
    <xf numFmtId="0" fontId="5" fillId="0" borderId="0" xfId="0" applyFont="1" applyAlignment="1">
      <alignment horizontal="center" vertical="center"/>
    </xf>
    <xf numFmtId="164" fontId="5" fillId="0" borderId="0" xfId="0" applyNumberFormat="1" applyFont="1"/>
    <xf numFmtId="0" fontId="4" fillId="0" borderId="0" xfId="0" applyFont="1" applyAlignment="1">
      <alignment horizontal="center" vertical="center"/>
    </xf>
    <xf numFmtId="0" fontId="5" fillId="0" borderId="0" xfId="0" applyFont="1" applyAlignment="1">
      <alignment vertical="center" wrapText="1"/>
    </xf>
    <xf numFmtId="165" fontId="5" fillId="4" borderId="0" xfId="0" applyNumberFormat="1" applyFont="1" applyFill="1" applyAlignment="1" applyProtection="1">
      <alignment horizontal="center" vertical="center"/>
      <protection locked="0"/>
    </xf>
    <xf numFmtId="166" fontId="4" fillId="0" borderId="0" xfId="0" applyNumberFormat="1" applyFont="1" applyAlignment="1">
      <alignment horizontal="center" vertical="center"/>
    </xf>
    <xf numFmtId="0" fontId="12" fillId="0" borderId="0" xfId="0" applyFont="1" applyAlignment="1">
      <alignment horizontal="left" vertical="center" wrapText="1"/>
    </xf>
    <xf numFmtId="0" fontId="4" fillId="0" borderId="0" xfId="0" applyFont="1" applyAlignment="1">
      <alignment wrapText="1"/>
    </xf>
    <xf numFmtId="0" fontId="0" fillId="0" borderId="0" xfId="0" applyAlignment="1">
      <alignment wrapText="1"/>
    </xf>
    <xf numFmtId="167" fontId="4" fillId="0" borderId="11" xfId="0" applyNumberFormat="1" applyFont="1" applyBorder="1" applyAlignment="1" applyProtection="1">
      <alignment horizontal="center" vertical="center" wrapText="1"/>
      <protection locked="0"/>
    </xf>
    <xf numFmtId="168" fontId="4" fillId="0" borderId="11" xfId="1" applyNumberFormat="1" applyFont="1" applyBorder="1" applyAlignment="1" applyProtection="1">
      <alignment horizontal="center" vertical="center"/>
      <protection locked="0"/>
    </xf>
    <xf numFmtId="167" fontId="8" fillId="0" borderId="11" xfId="0" applyNumberFormat="1" applyFont="1" applyBorder="1" applyAlignment="1">
      <alignment horizontal="center" vertical="center"/>
    </xf>
    <xf numFmtId="169" fontId="16" fillId="0" borderId="12" xfId="0" applyNumberFormat="1" applyFont="1" applyBorder="1" applyAlignment="1">
      <alignment horizontal="center" vertical="center"/>
    </xf>
    <xf numFmtId="169" fontId="8" fillId="0" borderId="13" xfId="0" applyNumberFormat="1" applyFont="1" applyBorder="1" applyAlignment="1" applyProtection="1">
      <alignment horizontal="center" vertical="center"/>
      <protection locked="0"/>
    </xf>
    <xf numFmtId="167" fontId="4" fillId="0" borderId="16" xfId="0" applyNumberFormat="1" applyFont="1" applyBorder="1" applyAlignment="1" applyProtection="1">
      <alignment horizontal="center" vertical="center" wrapText="1"/>
      <protection locked="0"/>
    </xf>
    <xf numFmtId="168" fontId="4" fillId="0" borderId="16" xfId="1" applyNumberFormat="1" applyFont="1" applyBorder="1" applyAlignment="1" applyProtection="1">
      <alignment horizontal="center" vertical="center"/>
      <protection locked="0"/>
    </xf>
    <xf numFmtId="167" fontId="8" fillId="0" borderId="16" xfId="0" applyNumberFormat="1" applyFont="1" applyBorder="1" applyAlignment="1">
      <alignment horizontal="center" vertical="center"/>
    </xf>
    <xf numFmtId="167" fontId="5" fillId="0" borderId="13" xfId="0" applyNumberFormat="1" applyFont="1" applyBorder="1" applyAlignment="1">
      <alignment horizontal="center" vertical="center" wrapText="1"/>
    </xf>
    <xf numFmtId="167" fontId="14" fillId="0" borderId="13" xfId="0" applyNumberFormat="1" applyFont="1" applyBorder="1" applyAlignment="1">
      <alignment horizontal="center" vertical="center" wrapText="1"/>
    </xf>
    <xf numFmtId="167" fontId="5" fillId="0" borderId="13" xfId="0" applyNumberFormat="1" applyFont="1" applyBorder="1" applyAlignment="1">
      <alignment horizontal="center" vertical="center"/>
    </xf>
    <xf numFmtId="0" fontId="4" fillId="0" borderId="0" xfId="0" applyFont="1" applyAlignment="1">
      <alignment vertical="center" wrapText="1"/>
    </xf>
    <xf numFmtId="170" fontId="5" fillId="0" borderId="0" xfId="0" applyNumberFormat="1" applyFont="1" applyAlignment="1">
      <alignment horizontal="center" vertical="center" wrapText="1"/>
    </xf>
    <xf numFmtId="171" fontId="5" fillId="0" borderId="13" xfId="0" applyNumberFormat="1" applyFont="1" applyBorder="1" applyAlignment="1">
      <alignment horizontal="center" vertical="center" wrapText="1"/>
    </xf>
    <xf numFmtId="0" fontId="16" fillId="0" borderId="0" xfId="0" applyFont="1" applyAlignment="1">
      <alignment vertical="center" wrapText="1"/>
    </xf>
    <xf numFmtId="0" fontId="17" fillId="6" borderId="0" xfId="2" applyFont="1" applyFill="1" applyAlignment="1" applyProtection="1">
      <alignment vertical="top"/>
      <protection locked="0"/>
    </xf>
    <xf numFmtId="0" fontId="13" fillId="5" borderId="20" xfId="0" applyFont="1" applyFill="1" applyBorder="1" applyAlignment="1">
      <alignment horizontal="center" vertical="center" wrapText="1"/>
    </xf>
    <xf numFmtId="0" fontId="13" fillId="5" borderId="13" xfId="0" applyFont="1" applyFill="1" applyBorder="1" applyAlignment="1">
      <alignment horizontal="center" vertical="center" wrapText="1"/>
    </xf>
    <xf numFmtId="4" fontId="5" fillId="0" borderId="0" xfId="0" applyNumberFormat="1" applyFont="1" applyAlignment="1">
      <alignment vertical="center" wrapText="1"/>
    </xf>
    <xf numFmtId="0" fontId="13" fillId="0" borderId="13" xfId="0" applyFont="1" applyBorder="1" applyAlignment="1" applyProtection="1">
      <alignment horizontal="center" vertical="center" wrapText="1"/>
      <protection locked="0"/>
    </xf>
    <xf numFmtId="0" fontId="4" fillId="0" borderId="0" xfId="0" applyFont="1" applyAlignment="1">
      <alignment horizontal="left" vertical="center" wrapText="1" indent="1"/>
    </xf>
    <xf numFmtId="4" fontId="4" fillId="0" borderId="0" xfId="0" applyNumberFormat="1" applyFont="1" applyAlignment="1">
      <alignment horizontal="left" vertical="center" wrapText="1" indent="1"/>
    </xf>
    <xf numFmtId="170" fontId="5" fillId="0" borderId="0" xfId="0" applyNumberFormat="1" applyFont="1" applyAlignment="1">
      <alignment horizontal="right" vertical="center" wrapText="1"/>
    </xf>
    <xf numFmtId="170" fontId="4" fillId="0" borderId="0" xfId="0" applyNumberFormat="1" applyFont="1" applyAlignment="1">
      <alignment horizontal="right" vertical="center"/>
    </xf>
    <xf numFmtId="0" fontId="5" fillId="0" borderId="21" xfId="0" applyFont="1" applyBorder="1" applyAlignment="1">
      <alignment horizontal="center" vertical="center" wrapText="1"/>
    </xf>
    <xf numFmtId="4" fontId="4" fillId="0" borderId="0" xfId="0" applyNumberFormat="1" applyFont="1" applyAlignment="1">
      <alignment horizontal="center" vertical="center" wrapText="1"/>
    </xf>
    <xf numFmtId="170" fontId="4" fillId="0" borderId="0" xfId="0" applyNumberFormat="1" applyFont="1" applyAlignment="1">
      <alignment horizontal="center" vertical="center" wrapText="1"/>
    </xf>
    <xf numFmtId="10" fontId="4" fillId="0" borderId="0" xfId="0" applyNumberFormat="1" applyFont="1" applyAlignment="1">
      <alignment horizontal="center" vertical="center" wrapText="1"/>
    </xf>
    <xf numFmtId="167" fontId="5" fillId="0" borderId="4" xfId="0" applyNumberFormat="1" applyFont="1" applyBorder="1" applyAlignment="1">
      <alignment horizontal="center" vertical="center" wrapText="1"/>
    </xf>
    <xf numFmtId="167" fontId="5" fillId="5" borderId="13" xfId="0" applyNumberFormat="1" applyFont="1" applyFill="1" applyBorder="1" applyAlignment="1">
      <alignment horizontal="center" vertical="center" wrapText="1"/>
    </xf>
    <xf numFmtId="0" fontId="11" fillId="6" borderId="0" xfId="0" applyFont="1" applyFill="1" applyAlignment="1">
      <alignment vertical="center" wrapText="1"/>
    </xf>
    <xf numFmtId="0" fontId="4" fillId="6" borderId="0" xfId="0" applyFont="1" applyFill="1" applyAlignment="1">
      <alignment horizontal="left" vertical="center" wrapText="1"/>
    </xf>
    <xf numFmtId="0" fontId="4" fillId="0" borderId="0" xfId="0" applyFont="1" applyAlignment="1">
      <alignment vertical="center"/>
    </xf>
    <xf numFmtId="0" fontId="18" fillId="0" borderId="0" xfId="0" applyFont="1" applyAlignment="1">
      <alignment horizontal="left" vertical="center" wrapText="1"/>
    </xf>
    <xf numFmtId="0" fontId="4" fillId="0" borderId="0" xfId="0" applyFont="1" applyAlignment="1">
      <alignment horizontal="center" vertical="center" wrapText="1"/>
    </xf>
    <xf numFmtId="0" fontId="18" fillId="0" borderId="0" xfId="0" applyFont="1" applyAlignment="1">
      <alignment vertical="center" wrapText="1"/>
    </xf>
    <xf numFmtId="170" fontId="10" fillId="0" borderId="0" xfId="0" applyNumberFormat="1" applyFont="1" applyAlignment="1">
      <alignment horizontal="center" vertical="center" wrapText="1"/>
    </xf>
    <xf numFmtId="170" fontId="19" fillId="0" borderId="0" xfId="0" applyNumberFormat="1" applyFont="1" applyAlignment="1">
      <alignment horizontal="center" vertical="center" wrapText="1"/>
    </xf>
    <xf numFmtId="10" fontId="10" fillId="0" borderId="0" xfId="0" applyNumberFormat="1" applyFont="1" applyAlignment="1">
      <alignment vertical="center"/>
    </xf>
    <xf numFmtId="10" fontId="10" fillId="0" borderId="0" xfId="0" applyNumberFormat="1" applyFont="1" applyAlignment="1">
      <alignment vertical="center" wrapText="1"/>
    </xf>
    <xf numFmtId="0" fontId="0" fillId="0" borderId="0" xfId="0" applyAlignment="1">
      <alignment horizontal="left"/>
    </xf>
    <xf numFmtId="10" fontId="4" fillId="7" borderId="0" xfId="0" applyNumberFormat="1" applyFont="1" applyFill="1" applyAlignment="1">
      <alignment horizontal="center" vertical="center" wrapText="1"/>
    </xf>
    <xf numFmtId="10" fontId="10" fillId="0" borderId="0" xfId="0" applyNumberFormat="1" applyFont="1" applyAlignment="1">
      <alignment horizontal="left" vertical="center" wrapText="1"/>
    </xf>
    <xf numFmtId="10" fontId="5" fillId="7" borderId="0" xfId="0" applyNumberFormat="1" applyFont="1" applyFill="1" applyAlignment="1">
      <alignment horizontal="center" vertical="center" wrapText="1"/>
    </xf>
    <xf numFmtId="10" fontId="5" fillId="0" borderId="0" xfId="0" applyNumberFormat="1" applyFont="1" applyAlignment="1">
      <alignment horizontal="center" vertical="center" wrapText="1"/>
    </xf>
    <xf numFmtId="10" fontId="10" fillId="7" borderId="12" xfId="0" applyNumberFormat="1" applyFont="1" applyFill="1" applyBorder="1" applyAlignment="1">
      <alignment vertical="center" wrapText="1"/>
    </xf>
    <xf numFmtId="10" fontId="10" fillId="7" borderId="0" xfId="0" applyNumberFormat="1" applyFont="1" applyFill="1" applyAlignment="1">
      <alignment vertical="center" wrapText="1"/>
    </xf>
    <xf numFmtId="0" fontId="5" fillId="7" borderId="0" xfId="0" applyFont="1" applyFill="1" applyAlignment="1">
      <alignment horizontal="center" vertical="center" wrapText="1"/>
    </xf>
    <xf numFmtId="170" fontId="4" fillId="7" borderId="0" xfId="0" applyNumberFormat="1"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7" borderId="0" xfId="0" applyFont="1" applyFill="1" applyAlignment="1">
      <alignment vertical="center" wrapText="1"/>
    </xf>
    <xf numFmtId="0" fontId="4" fillId="0" borderId="0" xfId="0" applyFont="1" applyAlignment="1" applyProtection="1">
      <alignment vertical="center" wrapText="1"/>
      <protection locked="0"/>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horizontal="center" vertical="center" wrapText="1"/>
    </xf>
    <xf numFmtId="0" fontId="2" fillId="0" borderId="0" xfId="0" applyFont="1"/>
    <xf numFmtId="0" fontId="22" fillId="0" borderId="0" xfId="0" applyFont="1" applyAlignment="1">
      <alignment horizontal="center" wrapText="1"/>
    </xf>
    <xf numFmtId="9" fontId="8" fillId="0" borderId="0" xfId="1" applyFont="1" applyFill="1" applyBorder="1" applyAlignment="1" applyProtection="1">
      <alignment horizontal="center" vertical="center"/>
      <protection locked="0"/>
    </xf>
    <xf numFmtId="0" fontId="23" fillId="0" borderId="0" xfId="0" applyFont="1"/>
    <xf numFmtId="0" fontId="16" fillId="0" borderId="0" xfId="0" applyFont="1"/>
    <xf numFmtId="0" fontId="14" fillId="6" borderId="13" xfId="0" applyFont="1" applyFill="1" applyBorder="1" applyAlignment="1" applyProtection="1">
      <alignment horizontal="center" vertical="center" wrapText="1"/>
      <protection locked="0"/>
    </xf>
    <xf numFmtId="0" fontId="8" fillId="6" borderId="0" xfId="0" applyFont="1" applyFill="1"/>
    <xf numFmtId="0" fontId="13" fillId="6" borderId="0" xfId="0" applyFont="1" applyFill="1"/>
    <xf numFmtId="0" fontId="8" fillId="6" borderId="0" xfId="0" applyFont="1" applyFill="1" applyAlignment="1">
      <alignment wrapText="1"/>
    </xf>
    <xf numFmtId="0" fontId="8" fillId="6" borderId="0" xfId="0" applyFont="1" applyFill="1" applyAlignment="1">
      <alignment vertical="center"/>
    </xf>
    <xf numFmtId="0" fontId="8" fillId="6" borderId="0" xfId="0" applyFont="1" applyFill="1" applyAlignment="1">
      <alignment vertical="center" wrapText="1"/>
    </xf>
    <xf numFmtId="0" fontId="8" fillId="6" borderId="0" xfId="0" applyFont="1" applyFill="1" applyAlignment="1">
      <alignment horizontal="center" vertical="center"/>
    </xf>
    <xf numFmtId="0" fontId="8" fillId="0" borderId="0" xfId="0" applyFont="1" applyAlignment="1">
      <alignment vertical="center"/>
    </xf>
    <xf numFmtId="0" fontId="8" fillId="6" borderId="0" xfId="0" applyFont="1" applyFill="1" applyAlignment="1">
      <alignment horizontal="left" vertical="center"/>
    </xf>
    <xf numFmtId="0" fontId="13" fillId="6" borderId="0" xfId="0" applyFont="1" applyFill="1" applyAlignment="1">
      <alignment horizontal="left" vertical="center"/>
    </xf>
    <xf numFmtId="0" fontId="24" fillId="6" borderId="0" xfId="3" applyFill="1" applyBorder="1" applyAlignment="1">
      <alignment horizontal="left" vertical="center"/>
    </xf>
    <xf numFmtId="0" fontId="4" fillId="6" borderId="0" xfId="3" quotePrefix="1" applyNumberFormat="1" applyFont="1" applyFill="1" applyBorder="1" applyAlignment="1">
      <alignment horizontal="left" vertical="center"/>
    </xf>
    <xf numFmtId="0" fontId="24" fillId="6" borderId="0" xfId="3" applyFill="1" applyBorder="1" applyAlignment="1">
      <alignment vertical="center"/>
    </xf>
    <xf numFmtId="0" fontId="8" fillId="6" borderId="27" xfId="0" applyFont="1" applyFill="1" applyBorder="1"/>
    <xf numFmtId="0" fontId="8" fillId="6" borderId="28" xfId="0" applyFont="1" applyFill="1" applyBorder="1" applyAlignment="1">
      <alignment vertical="center"/>
    </xf>
    <xf numFmtId="0" fontId="26" fillId="0" borderId="0" xfId="0" quotePrefix="1" applyFont="1"/>
    <xf numFmtId="0" fontId="4" fillId="0" borderId="0" xfId="0" applyFont="1" applyAlignment="1">
      <alignment horizontal="left" vertical="top" wrapText="1"/>
    </xf>
    <xf numFmtId="0" fontId="4" fillId="8" borderId="0" xfId="0" applyFont="1" applyFill="1" applyAlignment="1">
      <alignment horizontal="left" vertical="top" wrapText="1"/>
    </xf>
    <xf numFmtId="0" fontId="6" fillId="2" borderId="0" xfId="0" applyFont="1" applyFill="1" applyAlignment="1">
      <alignment horizontal="center" vertical="center"/>
    </xf>
    <xf numFmtId="0" fontId="4" fillId="6" borderId="0" xfId="3" quotePrefix="1" applyNumberFormat="1" applyFont="1" applyFill="1" applyBorder="1" applyAlignment="1">
      <alignment horizontal="left" vertical="center" wrapText="1"/>
    </xf>
    <xf numFmtId="167" fontId="4" fillId="0" borderId="17" xfId="0" applyNumberFormat="1" applyFont="1" applyBorder="1" applyAlignment="1" applyProtection="1">
      <alignment horizontal="left" vertical="center" wrapText="1"/>
      <protection locked="0"/>
    </xf>
    <xf numFmtId="167" fontId="4" fillId="0" borderId="18" xfId="0" applyNumberFormat="1" applyFont="1" applyBorder="1" applyAlignment="1" applyProtection="1">
      <alignment horizontal="left" vertical="center" wrapText="1"/>
      <protection locked="0"/>
    </xf>
    <xf numFmtId="167" fontId="4" fillId="0" borderId="14" xfId="0" applyNumberFormat="1" applyFont="1" applyBorder="1" applyAlignment="1" applyProtection="1">
      <alignment horizontal="left" vertical="center" wrapText="1"/>
      <protection locked="0"/>
    </xf>
    <xf numFmtId="167" fontId="4" fillId="0" borderId="15" xfId="0" applyNumberFormat="1"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3" fillId="5" borderId="4"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4" fillId="7" borderId="0" xfId="0" applyFont="1" applyFill="1" applyAlignment="1">
      <alignment horizontal="justify" vertical="center" wrapText="1"/>
    </xf>
    <xf numFmtId="0" fontId="4" fillId="0" borderId="0" xfId="0" applyFont="1" applyAlignment="1" applyProtection="1">
      <alignment horizontal="justify" vertical="center" wrapText="1"/>
      <protection locked="0"/>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167" fontId="5" fillId="0" borderId="22" xfId="0" applyNumberFormat="1" applyFont="1" applyBorder="1" applyAlignment="1">
      <alignment horizontal="center" vertical="center" wrapText="1"/>
    </xf>
    <xf numFmtId="167" fontId="5" fillId="0" borderId="23" xfId="0" applyNumberFormat="1" applyFont="1" applyBorder="1" applyAlignment="1">
      <alignment horizontal="center" vertical="center" wrapText="1"/>
    </xf>
    <xf numFmtId="167" fontId="5" fillId="0" borderId="24" xfId="0" applyNumberFormat="1" applyFont="1" applyBorder="1" applyAlignment="1">
      <alignment horizontal="center" vertical="center" wrapText="1"/>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167" fontId="4" fillId="6" borderId="22" xfId="0" applyNumberFormat="1" applyFont="1" applyFill="1" applyBorder="1" applyAlignment="1">
      <alignment horizontal="center" vertical="center" wrapText="1"/>
    </xf>
    <xf numFmtId="167" fontId="4" fillId="6" borderId="23" xfId="0" applyNumberFormat="1" applyFont="1" applyFill="1" applyBorder="1" applyAlignment="1">
      <alignment horizontal="center" vertical="center" wrapText="1"/>
    </xf>
    <xf numFmtId="167" fontId="4" fillId="6" borderId="24" xfId="0" applyNumberFormat="1" applyFont="1" applyFill="1" applyBorder="1" applyAlignment="1">
      <alignment horizontal="center" vertical="center" wrapText="1"/>
    </xf>
    <xf numFmtId="0" fontId="13" fillId="5" borderId="20" xfId="0" applyFont="1" applyFill="1" applyBorder="1" applyAlignment="1" applyProtection="1">
      <alignment horizontal="left" vertical="center"/>
      <protection locked="0"/>
    </xf>
    <xf numFmtId="0" fontId="13" fillId="5" borderId="21" xfId="0" applyFont="1" applyFill="1" applyBorder="1" applyAlignment="1" applyProtection="1">
      <alignment horizontal="left" vertical="center"/>
      <protection locked="0"/>
    </xf>
    <xf numFmtId="167" fontId="5" fillId="5" borderId="22" xfId="0" applyNumberFormat="1" applyFont="1" applyFill="1" applyBorder="1" applyAlignment="1">
      <alignment horizontal="center" vertical="center" wrapText="1"/>
    </xf>
    <xf numFmtId="167" fontId="5" fillId="5" borderId="23" xfId="0" applyNumberFormat="1" applyFont="1" applyFill="1" applyBorder="1" applyAlignment="1">
      <alignment horizontal="center" vertical="center" wrapText="1"/>
    </xf>
    <xf numFmtId="167" fontId="5" fillId="5" borderId="24" xfId="0" applyNumberFormat="1" applyFont="1" applyFill="1" applyBorder="1" applyAlignment="1">
      <alignment horizontal="center" vertical="center" wrapText="1"/>
    </xf>
    <xf numFmtId="0" fontId="13" fillId="5" borderId="20" xfId="0" applyFont="1" applyFill="1" applyBorder="1" applyAlignment="1">
      <alignment horizontal="left" vertical="center" wrapText="1"/>
    </xf>
    <xf numFmtId="0" fontId="13" fillId="5" borderId="21" xfId="0" applyFont="1" applyFill="1" applyBorder="1" applyAlignment="1">
      <alignment horizontal="left" vertical="center" wrapText="1"/>
    </xf>
    <xf numFmtId="0" fontId="13" fillId="5" borderId="13" xfId="0" applyFont="1" applyFill="1" applyBorder="1" applyAlignment="1">
      <alignment horizontal="center" vertical="center" wrapText="1"/>
    </xf>
    <xf numFmtId="167" fontId="4" fillId="0" borderId="11" xfId="0" applyNumberFormat="1" applyFont="1" applyBorder="1" applyAlignment="1" applyProtection="1">
      <alignment horizontal="center"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167" fontId="4" fillId="0" borderId="19" xfId="0" applyNumberFormat="1" applyFont="1" applyBorder="1" applyAlignment="1" applyProtection="1">
      <alignment horizontal="center" vertical="center" wrapText="1"/>
      <protection locked="0"/>
    </xf>
    <xf numFmtId="10" fontId="4" fillId="7" borderId="19" xfId="1" applyNumberFormat="1"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167" fontId="5" fillId="0" borderId="13" xfId="0" applyNumberFormat="1" applyFont="1" applyBorder="1" applyAlignment="1">
      <alignment horizontal="center" vertical="center" wrapText="1"/>
    </xf>
    <xf numFmtId="10" fontId="4" fillId="0" borderId="13" xfId="1" applyNumberFormat="1" applyFont="1" applyFill="1" applyBorder="1" applyAlignment="1">
      <alignment horizontal="center" vertical="center" wrapText="1"/>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167" fontId="4" fillId="0" borderId="16" xfId="0" applyNumberFormat="1" applyFont="1" applyBorder="1" applyAlignment="1" applyProtection="1">
      <alignment horizontal="center" vertical="center" wrapText="1"/>
      <protection locked="0"/>
    </xf>
    <xf numFmtId="10" fontId="4" fillId="7" borderId="16" xfId="1" applyNumberFormat="1"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4" fillId="7" borderId="9" xfId="0" applyFont="1" applyFill="1" applyBorder="1" applyAlignment="1">
      <alignment horizontal="left" vertical="center" wrapText="1"/>
    </xf>
    <xf numFmtId="0" fontId="4" fillId="7" borderId="10" xfId="0" applyFont="1" applyFill="1" applyBorder="1" applyAlignment="1">
      <alignment horizontal="left" vertical="center" wrapText="1"/>
    </xf>
    <xf numFmtId="167" fontId="4" fillId="7" borderId="11" xfId="0" applyNumberFormat="1" applyFont="1" applyFill="1" applyBorder="1" applyAlignment="1">
      <alignment horizontal="center" vertical="center" wrapText="1"/>
    </xf>
    <xf numFmtId="10" fontId="4" fillId="7" borderId="11" xfId="1" applyNumberFormat="1" applyFont="1" applyFill="1" applyBorder="1" applyAlignment="1">
      <alignment horizontal="center" vertical="center" wrapTex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5" borderId="20" xfId="0" applyFont="1" applyFill="1" applyBorder="1" applyAlignment="1">
      <alignment horizontal="center" vertical="center"/>
    </xf>
    <xf numFmtId="0" fontId="5" fillId="5" borderId="21" xfId="0" applyFont="1" applyFill="1" applyBorder="1" applyAlignment="1">
      <alignment horizontal="center" vertical="center"/>
    </xf>
    <xf numFmtId="0" fontId="11" fillId="6" borderId="0" xfId="0" applyFont="1" applyFill="1" applyAlignment="1">
      <alignment horizontal="left" wrapText="1" indent="1"/>
    </xf>
    <xf numFmtId="0" fontId="11" fillId="6" borderId="0" xfId="0" applyFont="1" applyFill="1" applyAlignment="1">
      <alignment horizontal="justify"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7" fillId="6" borderId="0" xfId="2" applyFont="1" applyFill="1" applyAlignment="1" applyProtection="1">
      <alignment horizontal="left" vertical="top" wrapText="1"/>
      <protection locked="0"/>
    </xf>
    <xf numFmtId="0" fontId="14" fillId="6" borderId="13" xfId="0" applyFont="1" applyFill="1" applyBorder="1" applyAlignment="1">
      <alignment horizontal="center" vertical="center" wrapText="1"/>
    </xf>
    <xf numFmtId="0" fontId="13" fillId="0" borderId="0" xfId="0" applyFont="1" applyAlignment="1">
      <alignment horizontal="center" vertical="center" wrapText="1"/>
    </xf>
    <xf numFmtId="167" fontId="4" fillId="0" borderId="9" xfId="0" applyNumberFormat="1" applyFont="1" applyBorder="1" applyAlignment="1" applyProtection="1">
      <alignment horizontal="left" vertical="center" wrapText="1"/>
      <protection locked="0"/>
    </xf>
    <xf numFmtId="167" fontId="4" fillId="0" borderId="10" xfId="0" applyNumberFormat="1" applyFont="1" applyBorder="1" applyAlignment="1" applyProtection="1">
      <alignment horizontal="left" vertical="center" wrapText="1"/>
      <protection locked="0"/>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14" fillId="0" borderId="5" xfId="0" applyFont="1" applyBorder="1" applyAlignment="1">
      <alignment horizontal="center" vertical="center" wrapText="1"/>
    </xf>
    <xf numFmtId="0" fontId="3" fillId="2" borderId="0" xfId="0" applyFont="1" applyFill="1" applyAlignment="1" applyProtection="1">
      <alignment horizontal="center" vertical="center"/>
      <protection locked="0"/>
    </xf>
  </cellXfs>
  <cellStyles count="4">
    <cellStyle name="Lien hypertexte" xfId="3" builtinId="8"/>
    <cellStyle name="Normal" xfId="0" builtinId="0"/>
    <cellStyle name="Normal 2" xfId="2" xr:uid="{655DF7E1-32A0-429D-A3DC-0C35E20C7B35}"/>
    <cellStyle name="Pourcentage" xfId="1" builtinId="5"/>
  </cellStyles>
  <dxfs count="20">
    <dxf>
      <fill>
        <patternFill>
          <bgColor theme="7" tint="0.79998168889431442"/>
        </patternFill>
      </fill>
    </dxf>
    <dxf>
      <font>
        <color auto="1"/>
      </font>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theme="7" tint="0.79998168889431442"/>
        </patternFill>
      </fill>
    </dxf>
    <dxf>
      <fill>
        <patternFill>
          <bgColor rgb="FFFFF2CC"/>
        </patternFill>
      </fill>
    </dxf>
    <dxf>
      <font>
        <color auto="1"/>
      </font>
    </dxf>
    <dxf>
      <font>
        <color auto="1"/>
      </font>
      <border>
        <left style="thin">
          <color auto="1"/>
        </left>
        <right style="thin">
          <color auto="1"/>
        </right>
        <top style="thin">
          <color auto="1"/>
        </top>
        <bottom style="thin">
          <color auto="1"/>
        </bottom>
        <vertical/>
        <horizontal/>
      </border>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F2CC"/>
        </patternFill>
      </fill>
    </dxf>
    <dxf>
      <fill>
        <patternFill>
          <bgColor theme="7" tint="0.79998168889431442"/>
        </patternFill>
      </fill>
    </dxf>
    <dxf>
      <font>
        <color theme="0"/>
      </font>
      <fill>
        <patternFill patternType="none">
          <bgColor auto="1"/>
        </patternFill>
      </fill>
      <border>
        <top/>
        <bottom/>
        <vertical/>
        <horizontal/>
      </border>
    </dxf>
    <dxf>
      <fill>
        <patternFill>
          <bgColor theme="7" tint="0.79998168889431442"/>
        </patternFill>
      </fill>
    </dxf>
    <dxf>
      <font>
        <color theme="0"/>
      </font>
      <fill>
        <patternFill patternType="none">
          <bgColor auto="1"/>
        </patternFill>
      </fill>
      <border>
        <right/>
        <top/>
        <bottom/>
        <vertical/>
        <horizontal/>
      </border>
    </dxf>
    <dxf>
      <fill>
        <patternFill>
          <bgColor rgb="FFFFF2CC"/>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agirpourlatransition.ademe.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FE8D9-6439-4DCE-B167-BFE668817C7C}">
  <dimension ref="A1:Z85"/>
  <sheetViews>
    <sheetView tabSelected="1" topLeftCell="A12" zoomScale="70" zoomScaleNormal="70" workbookViewId="0">
      <selection activeCell="I8" sqref="I8"/>
    </sheetView>
  </sheetViews>
  <sheetFormatPr baseColWidth="10" defaultRowHeight="14.4" x14ac:dyDescent="0.3"/>
  <cols>
    <col min="1" max="1" width="23.5546875" customWidth="1"/>
    <col min="2" max="2" width="31.109375" customWidth="1"/>
    <col min="3" max="7" width="18.88671875" customWidth="1"/>
    <col min="9" max="9" width="11.88671875" bestFit="1" customWidth="1"/>
    <col min="13" max="13" width="11.44140625" style="79"/>
  </cols>
  <sheetData>
    <row r="1" spans="1:26" ht="24.6" x14ac:dyDescent="0.3">
      <c r="A1" s="178" t="s">
        <v>55</v>
      </c>
      <c r="B1" s="178"/>
      <c r="C1" s="178"/>
      <c r="D1" s="178"/>
      <c r="E1" s="178"/>
      <c r="F1" s="178"/>
      <c r="G1" s="178"/>
      <c r="H1" s="1"/>
      <c r="I1" s="1"/>
      <c r="J1" s="1"/>
      <c r="K1" s="2"/>
      <c r="L1" s="1"/>
      <c r="M1" s="76"/>
    </row>
    <row r="2" spans="1:26" ht="15.6" x14ac:dyDescent="0.3">
      <c r="A2" s="102" t="s">
        <v>0</v>
      </c>
      <c r="B2" s="102"/>
      <c r="C2" s="102"/>
      <c r="D2" s="102"/>
      <c r="E2" s="102"/>
      <c r="F2" s="102"/>
      <c r="G2" s="102"/>
      <c r="H2" s="1"/>
      <c r="I2" s="1"/>
      <c r="J2" s="1"/>
      <c r="K2" s="2"/>
      <c r="L2" s="1"/>
      <c r="M2" s="76"/>
    </row>
    <row r="3" spans="1:26" s="85" customFormat="1" ht="27" customHeight="1" x14ac:dyDescent="0.25">
      <c r="A3" s="86" t="s">
        <v>69</v>
      </c>
      <c r="G3" s="87"/>
      <c r="H3" s="87"/>
    </row>
    <row r="4" spans="1:26" s="88" customFormat="1" ht="17.100000000000001" customHeight="1" x14ac:dyDescent="0.3">
      <c r="A4" s="99" t="s">
        <v>78</v>
      </c>
      <c r="G4" s="89"/>
      <c r="H4" s="89"/>
    </row>
    <row r="5" spans="1:26" s="88" customFormat="1" ht="17.100000000000001" customHeight="1" x14ac:dyDescent="0.3">
      <c r="A5" s="99" t="s">
        <v>79</v>
      </c>
      <c r="C5" s="90"/>
      <c r="D5" s="90"/>
      <c r="E5" s="90"/>
      <c r="G5" s="89"/>
      <c r="H5" s="89"/>
    </row>
    <row r="6" spans="1:26" s="88" customFormat="1" ht="13.8" x14ac:dyDescent="0.3">
      <c r="A6" s="92"/>
      <c r="C6" s="92"/>
      <c r="D6" s="92"/>
      <c r="E6" s="92"/>
      <c r="G6" s="89"/>
      <c r="H6" s="89"/>
    </row>
    <row r="7" spans="1:26" s="88" customFormat="1" x14ac:dyDescent="0.3">
      <c r="A7" s="93" t="s">
        <v>70</v>
      </c>
      <c r="C7" s="94"/>
      <c r="D7" s="92"/>
      <c r="E7" s="92"/>
      <c r="G7" s="89"/>
      <c r="H7" s="89"/>
    </row>
    <row r="8" spans="1:26" s="88" customFormat="1" ht="27.75" customHeight="1" x14ac:dyDescent="0.3">
      <c r="A8" s="103" t="s">
        <v>77</v>
      </c>
      <c r="B8" s="103"/>
      <c r="C8" s="103"/>
      <c r="D8" s="103"/>
      <c r="E8" s="103"/>
      <c r="F8" s="103"/>
      <c r="G8" s="103"/>
      <c r="H8" s="89"/>
    </row>
    <row r="9" spans="1:26" s="88" customFormat="1" ht="22.5" customHeight="1" x14ac:dyDescent="0.3">
      <c r="A9" s="95" t="s">
        <v>71</v>
      </c>
      <c r="H9" s="89"/>
    </row>
    <row r="10" spans="1:26" s="88" customFormat="1" ht="22.5" customHeight="1" x14ac:dyDescent="0.3">
      <c r="A10" s="95"/>
      <c r="C10" s="96" t="s">
        <v>72</v>
      </c>
      <c r="D10" s="94"/>
      <c r="E10" s="92"/>
      <c r="G10" s="89"/>
      <c r="H10" s="89"/>
    </row>
    <row r="11" spans="1:26" s="4" customFormat="1" ht="25.5" customHeight="1" x14ac:dyDescent="0.25">
      <c r="A11" s="102" t="s">
        <v>73</v>
      </c>
      <c r="B11" s="102"/>
      <c r="C11" s="102"/>
      <c r="D11" s="102"/>
      <c r="E11" s="102"/>
      <c r="F11" s="102"/>
      <c r="G11" s="102"/>
      <c r="H11" s="87"/>
      <c r="I11" s="85"/>
      <c r="J11" s="85"/>
      <c r="K11" s="97"/>
      <c r="L11" s="85"/>
      <c r="M11" s="85"/>
      <c r="N11" s="85"/>
      <c r="O11" s="85"/>
      <c r="P11" s="85"/>
      <c r="Q11" s="85"/>
      <c r="R11" s="85"/>
      <c r="S11" s="85"/>
      <c r="T11" s="85"/>
      <c r="U11" s="85"/>
      <c r="V11" s="85"/>
      <c r="W11" s="85"/>
      <c r="X11" s="85"/>
      <c r="Y11" s="85"/>
      <c r="Z11" s="85"/>
    </row>
    <row r="12" spans="1:26" s="91" customFormat="1" ht="39" customHeight="1" x14ac:dyDescent="0.3">
      <c r="A12" s="100" t="s">
        <v>74</v>
      </c>
      <c r="B12" s="100"/>
      <c r="C12" s="100"/>
      <c r="D12" s="100"/>
      <c r="E12" s="100"/>
      <c r="F12" s="100"/>
      <c r="G12" s="100"/>
      <c r="H12" s="89"/>
      <c r="I12" s="88"/>
      <c r="J12" s="88"/>
      <c r="K12" s="98"/>
      <c r="L12" s="88"/>
      <c r="M12" s="88"/>
      <c r="N12" s="88"/>
      <c r="O12" s="88"/>
      <c r="P12" s="88"/>
      <c r="Q12" s="88"/>
      <c r="R12" s="88"/>
      <c r="S12" s="88"/>
      <c r="T12" s="88"/>
      <c r="U12" s="88"/>
      <c r="V12" s="88"/>
      <c r="W12" s="88"/>
      <c r="X12" s="88"/>
      <c r="Y12" s="88"/>
      <c r="Z12" s="88"/>
    </row>
    <row r="13" spans="1:26" s="92" customFormat="1" ht="51.9" customHeight="1" x14ac:dyDescent="0.3">
      <c r="A13" s="100" t="s">
        <v>75</v>
      </c>
      <c r="B13" s="100"/>
      <c r="C13" s="100"/>
      <c r="D13" s="100"/>
      <c r="E13" s="100"/>
      <c r="F13" s="100"/>
      <c r="G13" s="100"/>
      <c r="H13" s="91"/>
      <c r="I13" s="91"/>
      <c r="J13" s="91"/>
      <c r="K13" s="91"/>
      <c r="L13" s="91"/>
      <c r="M13" s="91"/>
    </row>
    <row r="14" spans="1:26" s="92" customFormat="1" ht="124.5" customHeight="1" x14ac:dyDescent="0.3">
      <c r="A14" s="101" t="s">
        <v>76</v>
      </c>
      <c r="B14" s="101"/>
      <c r="C14" s="101"/>
      <c r="D14" s="101"/>
      <c r="E14" s="101"/>
      <c r="F14" s="101"/>
      <c r="G14" s="101"/>
      <c r="H14" s="91"/>
      <c r="I14" s="91"/>
      <c r="J14" s="91"/>
      <c r="K14" s="91"/>
      <c r="L14" s="91"/>
      <c r="M14" s="91"/>
    </row>
    <row r="15" spans="1:26" ht="17.399999999999999" x14ac:dyDescent="0.3">
      <c r="A15" s="3" t="s">
        <v>52</v>
      </c>
      <c r="B15" s="3"/>
      <c r="C15" s="3"/>
      <c r="D15" s="3"/>
      <c r="E15" s="3"/>
      <c r="F15" s="3"/>
      <c r="G15" s="3"/>
      <c r="H15" s="1"/>
      <c r="I15" s="1"/>
      <c r="J15" s="1"/>
      <c r="K15" s="2"/>
      <c r="L15" s="1"/>
      <c r="M15" s="76"/>
    </row>
    <row r="16" spans="1:26" x14ac:dyDescent="0.3">
      <c r="A16" s="1"/>
      <c r="B16" s="1"/>
      <c r="C16" s="1"/>
      <c r="D16" s="1"/>
      <c r="E16" s="1"/>
      <c r="F16" s="1"/>
      <c r="G16" s="1"/>
      <c r="H16" s="1"/>
      <c r="I16" s="1"/>
      <c r="J16" s="1"/>
      <c r="K16" s="2"/>
      <c r="L16" s="1"/>
      <c r="M16" s="76"/>
    </row>
    <row r="17" spans="1:14" hidden="1" x14ac:dyDescent="0.3">
      <c r="A17" s="4" t="s">
        <v>1</v>
      </c>
      <c r="B17" s="4"/>
      <c r="C17" s="5" t="s">
        <v>61</v>
      </c>
      <c r="D17" s="6" t="s">
        <v>2</v>
      </c>
      <c r="E17" s="1"/>
      <c r="F17" s="1"/>
      <c r="G17" s="1"/>
      <c r="H17" s="1"/>
      <c r="I17" s="1"/>
      <c r="J17" s="1"/>
      <c r="K17" s="2"/>
      <c r="L17" s="1"/>
      <c r="M17" s="76"/>
    </row>
    <row r="18" spans="1:14" hidden="1" x14ac:dyDescent="0.3">
      <c r="A18" s="4" t="s">
        <v>3</v>
      </c>
      <c r="B18" s="4"/>
      <c r="C18" s="5" t="s">
        <v>4</v>
      </c>
      <c r="D18" s="7"/>
      <c r="E18" s="1"/>
      <c r="F18" s="1"/>
      <c r="G18" s="1"/>
      <c r="H18" s="1"/>
      <c r="I18" s="1"/>
      <c r="J18" s="1"/>
      <c r="K18" s="2"/>
      <c r="L18" s="1"/>
      <c r="M18" s="76"/>
    </row>
    <row r="19" spans="1:14" hidden="1" x14ac:dyDescent="0.3">
      <c r="A19" s="4" t="s">
        <v>5</v>
      </c>
      <c r="B19" s="4"/>
      <c r="C19" s="5"/>
      <c r="D19" s="6" t="s">
        <v>2</v>
      </c>
      <c r="E19" s="1"/>
      <c r="F19" s="1"/>
      <c r="G19" s="8"/>
      <c r="H19" s="1"/>
      <c r="I19" s="1"/>
      <c r="J19" s="1"/>
      <c r="K19" s="2"/>
      <c r="L19" s="1"/>
      <c r="M19" s="76"/>
    </row>
    <row r="20" spans="1:14" x14ac:dyDescent="0.3">
      <c r="A20" s="4" t="s">
        <v>6</v>
      </c>
      <c r="B20" s="4"/>
      <c r="C20" s="5" t="s">
        <v>7</v>
      </c>
      <c r="D20" s="6" t="s">
        <v>2</v>
      </c>
      <c r="E20" s="1"/>
      <c r="F20" s="9"/>
      <c r="G20" s="5"/>
      <c r="H20" s="1"/>
      <c r="I20" s="1"/>
      <c r="J20" s="1"/>
      <c r="K20" s="2"/>
      <c r="L20" s="1"/>
      <c r="M20" s="76"/>
    </row>
    <row r="21" spans="1:14" hidden="1" x14ac:dyDescent="0.3">
      <c r="A21" s="4" t="s">
        <v>8</v>
      </c>
      <c r="B21" s="4"/>
      <c r="C21" s="5" t="s">
        <v>9</v>
      </c>
      <c r="D21" s="6" t="s">
        <v>2</v>
      </c>
      <c r="E21" s="1"/>
      <c r="F21" s="1"/>
      <c r="G21" s="1"/>
      <c r="L21" s="1"/>
      <c r="M21" s="76"/>
    </row>
    <row r="22" spans="1:14" hidden="1" x14ac:dyDescent="0.3">
      <c r="A22" s="4" t="s">
        <v>10</v>
      </c>
      <c r="B22" s="4"/>
      <c r="C22" s="10" t="s">
        <v>11</v>
      </c>
      <c r="D22" s="6" t="s">
        <v>2</v>
      </c>
      <c r="E22" s="11"/>
      <c r="F22" s="1"/>
      <c r="G22" s="1"/>
      <c r="L22" s="1"/>
      <c r="M22" s="76"/>
    </row>
    <row r="23" spans="1:14" x14ac:dyDescent="0.3">
      <c r="A23" s="4" t="s">
        <v>12</v>
      </c>
      <c r="B23" s="4"/>
      <c r="C23" s="5" t="s">
        <v>13</v>
      </c>
      <c r="D23" s="6" t="s">
        <v>2</v>
      </c>
      <c r="E23" s="83">
        <f>ROUND(IF(periode_connue="Non",Duree_programme,periode_duree),2)</f>
        <v>3</v>
      </c>
      <c r="F23" s="1"/>
      <c r="G23" s="1"/>
      <c r="L23" s="1"/>
      <c r="M23" s="76"/>
    </row>
    <row r="24" spans="1:14" x14ac:dyDescent="0.3">
      <c r="M24" s="76"/>
    </row>
    <row r="25" spans="1:14" x14ac:dyDescent="0.3">
      <c r="A25" s="1"/>
      <c r="B25" s="1"/>
      <c r="C25" s="12" t="s">
        <v>14</v>
      </c>
      <c r="D25" s="13"/>
      <c r="E25" s="14" t="s">
        <v>15</v>
      </c>
      <c r="F25" s="13"/>
      <c r="G25" s="15">
        <f>ROUND((DAYS360(D25,F25))/360,2)</f>
        <v>0</v>
      </c>
      <c r="L25" s="16"/>
      <c r="M25" s="77"/>
    </row>
    <row r="26" spans="1:14" x14ac:dyDescent="0.3">
      <c r="A26" s="1"/>
      <c r="B26" s="1"/>
      <c r="C26" s="17"/>
      <c r="D26" s="12" t="s">
        <v>16</v>
      </c>
      <c r="E26" s="18">
        <v>3</v>
      </c>
      <c r="F26" s="19"/>
      <c r="G26" s="19"/>
      <c r="L26" s="16"/>
      <c r="M26" s="77"/>
    </row>
    <row r="27" spans="1:14" x14ac:dyDescent="0.3">
      <c r="M27" s="76"/>
    </row>
    <row r="28" spans="1:14" ht="17.399999999999999" x14ac:dyDescent="0.3">
      <c r="A28" s="3" t="s">
        <v>17</v>
      </c>
      <c r="B28" s="3"/>
      <c r="C28" s="3"/>
      <c r="D28" s="3"/>
      <c r="E28" s="3"/>
      <c r="F28" s="3"/>
      <c r="G28" s="3"/>
      <c r="L28" s="1"/>
      <c r="M28" s="76"/>
    </row>
    <row r="29" spans="1:14" ht="15.6" x14ac:dyDescent="0.3">
      <c r="A29" s="20"/>
      <c r="B29" s="20"/>
      <c r="C29" s="20"/>
      <c r="D29" s="20"/>
      <c r="E29" s="20"/>
      <c r="F29" s="20"/>
      <c r="L29" s="1"/>
      <c r="M29" s="76"/>
    </row>
    <row r="30" spans="1:14" x14ac:dyDescent="0.3">
      <c r="A30" s="173" t="s">
        <v>18</v>
      </c>
      <c r="B30" s="174"/>
      <c r="C30" s="112" t="s">
        <v>19</v>
      </c>
      <c r="D30" s="112" t="s">
        <v>66</v>
      </c>
      <c r="E30" s="112" t="s">
        <v>67</v>
      </c>
      <c r="F30" s="112" t="s">
        <v>68</v>
      </c>
      <c r="G30" s="112" t="s">
        <v>53</v>
      </c>
      <c r="H30" s="1"/>
      <c r="I30" s="112" t="str">
        <f>"Montant du forfait annuel / ETPT"&amp;IF(AND(K32="Oui",L32&gt;0)," (avant majoration)","")</f>
        <v>Montant du forfait annuel / ETPT</v>
      </c>
      <c r="J30" s="177" t="str">
        <f>"Montant du forfait annuel / ETPT"&amp;IF(AND(K32="Oui",L32&gt;0)," (après majoration)","")</f>
        <v>Montant du forfait annuel / ETPT</v>
      </c>
      <c r="K30" s="137" t="s">
        <v>20</v>
      </c>
      <c r="L30" s="170" t="s">
        <v>21</v>
      </c>
      <c r="M30" s="76">
        <v>1</v>
      </c>
    </row>
    <row r="31" spans="1:14" ht="45.75" customHeight="1" x14ac:dyDescent="0.3">
      <c r="A31" s="175"/>
      <c r="B31" s="176"/>
      <c r="C31" s="113"/>
      <c r="D31" s="113"/>
      <c r="E31" s="113"/>
      <c r="F31" s="113"/>
      <c r="G31" s="113"/>
      <c r="H31" s="21"/>
      <c r="I31" s="113"/>
      <c r="J31" s="177"/>
      <c r="K31" s="137"/>
      <c r="L31" s="170"/>
      <c r="M31" s="80">
        <v>1</v>
      </c>
      <c r="N31" s="22"/>
    </row>
    <row r="32" spans="1:14" ht="30" customHeight="1" x14ac:dyDescent="0.3">
      <c r="A32" s="171" t="s">
        <v>63</v>
      </c>
      <c r="B32" s="172"/>
      <c r="C32" s="23"/>
      <c r="D32" s="24"/>
      <c r="E32" s="24"/>
      <c r="F32" s="24"/>
      <c r="G32" s="25">
        <f>MIN(IF(OR(C32="",C32&lt;0),0,C32),(D32+IF($E$26&gt;1,E32,0)+IF($E$26&gt;2,F32,0))*J32)</f>
        <v>0</v>
      </c>
      <c r="H32" s="1"/>
      <c r="I32" s="25">
        <v>30000</v>
      </c>
      <c r="J32" s="26">
        <f>I32+IF(K32="Oui",I32*L32,0)</f>
        <v>30000</v>
      </c>
      <c r="K32" s="27" t="s">
        <v>13</v>
      </c>
      <c r="L32" s="81">
        <v>0.15</v>
      </c>
      <c r="M32" s="76">
        <f t="shared" ref="M32:M34" si="0">IF(OR(G32="",G32=0),0,1)</f>
        <v>0</v>
      </c>
    </row>
    <row r="33" spans="1:15" ht="30" customHeight="1" x14ac:dyDescent="0.3">
      <c r="A33" s="106" t="s">
        <v>63</v>
      </c>
      <c r="B33" s="107"/>
      <c r="C33" s="28"/>
      <c r="D33" s="29"/>
      <c r="E33" s="29"/>
      <c r="F33" s="29"/>
      <c r="G33" s="30">
        <f>MIN(IF(OR(C33="",C33&lt;0),0,C33),(D33+IF($E$26&gt;1,E33,0)+IF($E$26&gt;2,F33,0))*J33)</f>
        <v>0</v>
      </c>
      <c r="H33" s="1"/>
      <c r="I33" s="30">
        <f t="shared" ref="I33:I36" si="1">IF(Type_ope="Contrat d’engagement",40000,30000)</f>
        <v>30000</v>
      </c>
      <c r="J33" s="26">
        <f>I33+IF(K32="Oui",I33*L32,0)</f>
        <v>30000</v>
      </c>
      <c r="M33" s="76">
        <f t="shared" si="0"/>
        <v>0</v>
      </c>
    </row>
    <row r="34" spans="1:15" ht="30" customHeight="1" x14ac:dyDescent="0.3">
      <c r="A34" s="106" t="s">
        <v>63</v>
      </c>
      <c r="B34" s="107"/>
      <c r="C34" s="28"/>
      <c r="D34" s="29"/>
      <c r="E34" s="29"/>
      <c r="F34" s="29"/>
      <c r="G34" s="30">
        <f>MIN(IF(OR(C34="",C34&lt;0),0,C34),(D34+IF($E$26&gt;1,E34,0)+IF($E$26&gt;2,F34,0))*J34)</f>
        <v>0</v>
      </c>
      <c r="H34" s="1"/>
      <c r="I34" s="30">
        <f t="shared" si="1"/>
        <v>30000</v>
      </c>
      <c r="J34" s="26">
        <f>I34+IF($K$32="Oui",I34*$L$32,0)</f>
        <v>30000</v>
      </c>
      <c r="M34" s="76">
        <f t="shared" si="0"/>
        <v>0</v>
      </c>
    </row>
    <row r="35" spans="1:15" ht="30" customHeight="1" x14ac:dyDescent="0.3">
      <c r="A35" s="106" t="s">
        <v>63</v>
      </c>
      <c r="B35" s="107"/>
      <c r="C35" s="28"/>
      <c r="D35" s="29"/>
      <c r="E35" s="29"/>
      <c r="F35" s="29"/>
      <c r="G35" s="30">
        <f>MIN(IF(OR(C35="",C35&lt;0),0,C35),(D35+IF($E$26&gt;1,E35,0)+IF($E$26&gt;2,F35,0))*J35)</f>
        <v>0</v>
      </c>
      <c r="H35" s="1"/>
      <c r="I35" s="30">
        <f t="shared" si="1"/>
        <v>30000</v>
      </c>
      <c r="J35" s="26">
        <f>I35+IF($K$32="Oui",I35*$L$32,0)</f>
        <v>30000</v>
      </c>
      <c r="M35" s="76">
        <f t="shared" ref="M35" si="2">IF(OR(G35="",G35=0),0,1)</f>
        <v>0</v>
      </c>
    </row>
    <row r="36" spans="1:15" ht="30" customHeight="1" x14ac:dyDescent="0.3">
      <c r="A36" s="104" t="s">
        <v>63</v>
      </c>
      <c r="B36" s="105"/>
      <c r="C36" s="28"/>
      <c r="D36" s="29"/>
      <c r="E36" s="29"/>
      <c r="F36" s="29"/>
      <c r="G36" s="30">
        <f>MIN(IF(OR(C36="",C36&lt;0),0,C36),(D36+IF($E$26&gt;1,E36,0)+IF($E$26&gt;2,F36,0))*J36)</f>
        <v>0</v>
      </c>
      <c r="H36" s="1"/>
      <c r="I36" s="30">
        <f t="shared" si="1"/>
        <v>30000</v>
      </c>
      <c r="J36" s="26">
        <f>I36+IF($K$32="Oui",I36*$L$32,0)</f>
        <v>30000</v>
      </c>
      <c r="M36" s="76">
        <f t="shared" ref="M36" si="3">IF(OR(G36="",G36=0),0,1)</f>
        <v>0</v>
      </c>
    </row>
    <row r="37" spans="1:15" x14ac:dyDescent="0.3">
      <c r="A37" s="157" t="s">
        <v>22</v>
      </c>
      <c r="B37" s="158"/>
      <c r="C37" s="31">
        <f>SUM(C32:C34)</f>
        <v>0</v>
      </c>
      <c r="D37" s="32">
        <f>IFERROR(MIN($C$34/SUM($D$34:$F$34)*D34,D34*$J$34),0)+IFERROR(MIN($C$33/SUM($D$33:$F$33)*D33,D33*$J$33),0)+IFERROR(MIN($C$32/SUM($D$32:$F$32)*D32,D32*$J$32),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f>
        <v>0</v>
      </c>
      <c r="E37" s="32">
        <f>IF(E26&gt;1,IFERROR(MIN($C$34/SUM($D$34:$F$34)*E34,E34*$J$34),0)+IFERROR(MIN($C$33/SUM($D$33:$F$33)*E33,E33*$J$33),0)+IFERROR(MIN($C$32/SUM($D$32:$F$32)*E32,E32*$J$32),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0)</f>
        <v>0</v>
      </c>
      <c r="F37" s="32">
        <f>IF(E26&gt;2,IFERROR(MIN($C$34/SUM($D$34:$F$34)*F34,F34*$J$34),0)+IFERROR(MIN($C$33/SUM($D$33:$F$33)*F33,F33*$J$33),0)+IFERROR(MIN($C$32/SUM($D$32:$F$32)*F32,F32*$J$32),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IFERROR(MIN(#REF!/SUM(#REF!)*#REF!,#REF!*#REF!),0),0)</f>
        <v>0</v>
      </c>
      <c r="G37" s="33">
        <f>SUM(G32:G34)</f>
        <v>0</v>
      </c>
      <c r="H37" s="34"/>
      <c r="I37" s="35"/>
      <c r="J37" s="35"/>
      <c r="K37" s="35"/>
      <c r="L37" s="34"/>
      <c r="M37" s="76">
        <v>1</v>
      </c>
    </row>
    <row r="38" spans="1:15" x14ac:dyDescent="0.3">
      <c r="A38" s="166" t="s">
        <v>23</v>
      </c>
      <c r="B38" s="167"/>
      <c r="C38" s="31"/>
      <c r="D38" s="36">
        <f>SUM(D32:D34)</f>
        <v>0</v>
      </c>
      <c r="E38" s="36">
        <f>IF(E26&gt;1,SUM(E32:E34),0)</f>
        <v>0</v>
      </c>
      <c r="F38" s="36">
        <f>IF(E26&gt;2,SUM(F32:F34),0)</f>
        <v>0</v>
      </c>
      <c r="G38" s="33"/>
      <c r="H38" s="34"/>
      <c r="J38" s="37"/>
      <c r="K38" s="35"/>
      <c r="L38" s="34"/>
      <c r="M38" s="76">
        <v>1</v>
      </c>
    </row>
    <row r="39" spans="1:15" x14ac:dyDescent="0.3">
      <c r="A39" s="38" t="s">
        <v>24</v>
      </c>
      <c r="B39" s="38"/>
      <c r="I39" s="1"/>
      <c r="L39" s="1"/>
      <c r="M39" s="76">
        <v>1</v>
      </c>
    </row>
    <row r="40" spans="1:15" x14ac:dyDescent="0.3">
      <c r="A40" s="168" t="s">
        <v>25</v>
      </c>
      <c r="B40" s="168"/>
      <c r="C40" s="168"/>
      <c r="D40" s="168"/>
      <c r="E40" s="168"/>
      <c r="F40" s="168"/>
      <c r="G40" s="168"/>
      <c r="I40" s="1"/>
      <c r="L40" s="1"/>
      <c r="M40" s="76">
        <f>IF(Type_ope="Contrat d’engagement",1,0)</f>
        <v>0</v>
      </c>
    </row>
    <row r="41" spans="1:15" ht="41.4" x14ac:dyDescent="0.3">
      <c r="A41" s="116" t="s">
        <v>26</v>
      </c>
      <c r="B41" s="117"/>
      <c r="C41" s="116" t="s">
        <v>80</v>
      </c>
      <c r="D41" s="117"/>
      <c r="E41" s="39" t="s">
        <v>27</v>
      </c>
      <c r="F41" s="40" t="s">
        <v>28</v>
      </c>
      <c r="G41" s="40" t="s">
        <v>29</v>
      </c>
      <c r="H41" s="34"/>
      <c r="I41" s="41"/>
      <c r="J41" s="169"/>
      <c r="K41" s="169"/>
      <c r="L41" s="169"/>
      <c r="M41" s="84"/>
      <c r="N41" s="34"/>
      <c r="O41" s="76">
        <f>O56</f>
        <v>0</v>
      </c>
    </row>
    <row r="42" spans="1:15" ht="33" customHeight="1" x14ac:dyDescent="0.3">
      <c r="A42" s="118" t="s">
        <v>56</v>
      </c>
      <c r="B42" s="119"/>
      <c r="C42" s="118"/>
      <c r="D42" s="119"/>
      <c r="E42" s="23"/>
      <c r="F42" s="23">
        <f>E42</f>
        <v>0</v>
      </c>
      <c r="G42" s="23">
        <f>ROUND(IFERROR(IF(OR(F42=0,F42=""),0,IF(SUM(F43:F$55)=0,G56,F42*$G$56/F$56)),0),2)</f>
        <v>0</v>
      </c>
      <c r="J42" s="43"/>
      <c r="K42" s="44"/>
      <c r="L42" s="43"/>
      <c r="M42" s="45"/>
      <c r="N42" s="46"/>
      <c r="O42" s="76">
        <f t="shared" ref="O42:O56" si="4">IF(SUM(E42:G42)&gt;0,1,0)</f>
        <v>0</v>
      </c>
    </row>
    <row r="43" spans="1:15" ht="34.5" customHeight="1" x14ac:dyDescent="0.3">
      <c r="A43" s="108" t="s">
        <v>57</v>
      </c>
      <c r="B43" s="109"/>
      <c r="C43" s="108"/>
      <c r="D43" s="109"/>
      <c r="E43" s="28"/>
      <c r="F43" s="28">
        <f t="shared" ref="F43:F55" si="5">E43</f>
        <v>0</v>
      </c>
      <c r="G43" s="28">
        <f>ROUND(IFERROR(IF(OR(F43=0,F43=""),0,IF(SUM(F44:F$55)=0,G$56-SUM(G$42:G42),F43*$G$56/F$56)),0),2)</f>
        <v>0</v>
      </c>
      <c r="J43" s="43"/>
      <c r="K43" s="43"/>
      <c r="L43" s="43"/>
      <c r="M43" s="45"/>
      <c r="N43" s="46"/>
      <c r="O43" s="76">
        <f t="shared" si="4"/>
        <v>0</v>
      </c>
    </row>
    <row r="44" spans="1:15" ht="61.5" customHeight="1" x14ac:dyDescent="0.3">
      <c r="A44" s="108" t="s">
        <v>58</v>
      </c>
      <c r="B44" s="109"/>
      <c r="C44" s="108"/>
      <c r="D44" s="109"/>
      <c r="E44" s="28"/>
      <c r="F44" s="28">
        <f t="shared" si="5"/>
        <v>0</v>
      </c>
      <c r="G44" s="28">
        <f>ROUND(IFERROR(IF(OR(F44=0,F44=""),0,IF(SUM(F45:F$55)=0,G$56-SUM(G$42:G43),F44*$G$56/F$56)),0),2)</f>
        <v>0</v>
      </c>
      <c r="J44" s="43"/>
      <c r="K44" s="44"/>
      <c r="L44" s="43"/>
      <c r="M44" s="45"/>
      <c r="N44" s="46"/>
      <c r="O44" s="76">
        <f t="shared" si="4"/>
        <v>0</v>
      </c>
    </row>
    <row r="45" spans="1:15" x14ac:dyDescent="0.3">
      <c r="A45" s="108" t="s">
        <v>59</v>
      </c>
      <c r="B45" s="109"/>
      <c r="C45" s="108"/>
      <c r="D45" s="109"/>
      <c r="E45" s="28"/>
      <c r="F45" s="28">
        <f t="shared" si="5"/>
        <v>0</v>
      </c>
      <c r="G45" s="28">
        <f>ROUND(IFERROR(IF(OR(F45=0,F45=""),0,IF(SUM(F46:F$55)=0,G$56-SUM(G$42:G44),F45*$G$56/F$56)),0),2)</f>
        <v>0</v>
      </c>
      <c r="J45" s="43"/>
      <c r="K45" s="43"/>
      <c r="L45" s="43"/>
      <c r="M45" s="45"/>
      <c r="N45" s="46"/>
      <c r="O45" s="76">
        <f t="shared" si="4"/>
        <v>0</v>
      </c>
    </row>
    <row r="46" spans="1:15" ht="31.5" customHeight="1" x14ac:dyDescent="0.3">
      <c r="A46" s="108" t="s">
        <v>60</v>
      </c>
      <c r="B46" s="109"/>
      <c r="C46" s="108"/>
      <c r="D46" s="109"/>
      <c r="E46" s="28"/>
      <c r="F46" s="28">
        <f t="shared" si="5"/>
        <v>0</v>
      </c>
      <c r="G46" s="28">
        <f>ROUND(IFERROR(IF(OR(F46=0,F46=""),0,IF(SUM(F47:F$55)=0,G$56-SUM(G$42:G45),F46*$G$56/F$56)),0),2)</f>
        <v>0</v>
      </c>
      <c r="J46" s="43"/>
      <c r="K46" s="43"/>
      <c r="L46" s="43"/>
      <c r="M46" s="45"/>
      <c r="N46" s="46"/>
      <c r="O46" s="76">
        <f t="shared" si="4"/>
        <v>0</v>
      </c>
    </row>
    <row r="47" spans="1:15" x14ac:dyDescent="0.3">
      <c r="A47" s="108" t="s">
        <v>64</v>
      </c>
      <c r="B47" s="109"/>
      <c r="C47" s="108"/>
      <c r="D47" s="109"/>
      <c r="E47" s="28"/>
      <c r="F47" s="28">
        <f t="shared" si="5"/>
        <v>0</v>
      </c>
      <c r="G47" s="28">
        <f>ROUND(IFERROR(IF(OR(F47=0,F47=""),0,IF(SUM(F48:F$55)=0,G$56-SUM(G$42:G46),F47*$G$56/F$56)),0),2)</f>
        <v>0</v>
      </c>
      <c r="J47" s="43"/>
      <c r="K47" s="44"/>
      <c r="L47" s="43"/>
      <c r="M47" s="45"/>
      <c r="N47" s="46"/>
      <c r="O47" s="76">
        <f t="shared" si="4"/>
        <v>0</v>
      </c>
    </row>
    <row r="48" spans="1:15" x14ac:dyDescent="0.3">
      <c r="A48" s="108" t="s">
        <v>64</v>
      </c>
      <c r="B48" s="109"/>
      <c r="C48" s="108"/>
      <c r="D48" s="109"/>
      <c r="E48" s="28"/>
      <c r="F48" s="28">
        <f t="shared" si="5"/>
        <v>0</v>
      </c>
      <c r="G48" s="28">
        <f>ROUND(IFERROR(IF(OR(F48=0,F48=""),0,IF(SUM(F49:F$55)=0,G$56-SUM(G$42:G47),F48*$G$56/F$56)),0),2)</f>
        <v>0</v>
      </c>
      <c r="J48" s="43"/>
      <c r="K48" s="43"/>
      <c r="L48" s="43"/>
      <c r="M48" s="45"/>
      <c r="N48" s="46"/>
      <c r="O48" s="76">
        <f t="shared" si="4"/>
        <v>0</v>
      </c>
    </row>
    <row r="49" spans="1:15" x14ac:dyDescent="0.3">
      <c r="A49" s="108" t="s">
        <v>64</v>
      </c>
      <c r="B49" s="109"/>
      <c r="C49" s="108"/>
      <c r="D49" s="109"/>
      <c r="E49" s="28"/>
      <c r="F49" s="28">
        <f t="shared" si="5"/>
        <v>0</v>
      </c>
      <c r="G49" s="28">
        <f>ROUND(IFERROR(IF(OR(F49=0,F49=""),0,IF(SUM(F50:F$55)=0,G$56-SUM(G$42:G48),F49*$G$56/F$56)),0),2)</f>
        <v>0</v>
      </c>
      <c r="J49" s="43"/>
      <c r="K49" s="44"/>
      <c r="L49" s="43"/>
      <c r="M49" s="45"/>
      <c r="N49" s="46"/>
      <c r="O49" s="76">
        <f t="shared" si="4"/>
        <v>0</v>
      </c>
    </row>
    <row r="50" spans="1:15" x14ac:dyDescent="0.3">
      <c r="A50" s="108" t="s">
        <v>64</v>
      </c>
      <c r="B50" s="109"/>
      <c r="C50" s="108"/>
      <c r="D50" s="109"/>
      <c r="E50" s="28"/>
      <c r="F50" s="28">
        <f t="shared" si="5"/>
        <v>0</v>
      </c>
      <c r="G50" s="28">
        <f>ROUND(IFERROR(IF(OR(F50=0,F50=""),0,IF(SUM(F51:F$55)=0,G$56-SUM(G$42:G49),F50*$G$56/F$56)),0),2)</f>
        <v>0</v>
      </c>
      <c r="J50" s="43"/>
      <c r="K50" s="43"/>
      <c r="L50" s="43"/>
      <c r="M50" s="45"/>
      <c r="N50" s="46"/>
      <c r="O50" s="76">
        <f t="shared" si="4"/>
        <v>0</v>
      </c>
    </row>
    <row r="51" spans="1:15" x14ac:dyDescent="0.3">
      <c r="A51" s="108" t="s">
        <v>64</v>
      </c>
      <c r="B51" s="109"/>
      <c r="C51" s="108"/>
      <c r="D51" s="109"/>
      <c r="E51" s="28"/>
      <c r="F51" s="28">
        <f t="shared" si="5"/>
        <v>0</v>
      </c>
      <c r="G51" s="28">
        <f>ROUND(IFERROR(IF(OR(F51=0,F51=""),0,IF(SUM(F52:F$55)=0,G$56-SUM(G$42:G50),F51*$G$56/F$56)),0),2)</f>
        <v>0</v>
      </c>
      <c r="J51" s="43"/>
      <c r="K51" s="44"/>
      <c r="L51" s="43"/>
      <c r="M51" s="45"/>
      <c r="N51" s="46"/>
      <c r="O51" s="76">
        <f t="shared" si="4"/>
        <v>0</v>
      </c>
    </row>
    <row r="52" spans="1:15" x14ac:dyDescent="0.3">
      <c r="A52" s="108" t="s">
        <v>64</v>
      </c>
      <c r="B52" s="109"/>
      <c r="C52" s="108"/>
      <c r="D52" s="109"/>
      <c r="E52" s="28"/>
      <c r="F52" s="28">
        <f t="shared" si="5"/>
        <v>0</v>
      </c>
      <c r="G52" s="28">
        <f>ROUND(IFERROR(IF(OR(F52=0,F52=""),0,IF(SUM(F53:F$55)=0,G$56-SUM(G$42:G51),F52*$G$56/F$56)),0),2)</f>
        <v>0</v>
      </c>
      <c r="J52" s="43"/>
      <c r="K52" s="43"/>
      <c r="L52" s="43"/>
      <c r="M52" s="45"/>
      <c r="N52" s="46"/>
      <c r="O52" s="76">
        <f t="shared" si="4"/>
        <v>0</v>
      </c>
    </row>
    <row r="53" spans="1:15" x14ac:dyDescent="0.3">
      <c r="A53" s="108" t="s">
        <v>64</v>
      </c>
      <c r="B53" s="109"/>
      <c r="C53" s="108"/>
      <c r="D53" s="109"/>
      <c r="E53" s="28"/>
      <c r="F53" s="28">
        <f t="shared" si="5"/>
        <v>0</v>
      </c>
      <c r="G53" s="28">
        <f>ROUND(IFERROR(IF(OR(F53=0,F53=""),0,IF(SUM(F54:F$55)=0,G$56-SUM(G$42:G52),F53*$G$56/F$56)),0),2)</f>
        <v>0</v>
      </c>
      <c r="J53" s="43"/>
      <c r="K53" s="43"/>
      <c r="L53" s="43"/>
      <c r="M53" s="45"/>
      <c r="N53" s="46"/>
      <c r="O53" s="76">
        <f t="shared" si="4"/>
        <v>0</v>
      </c>
    </row>
    <row r="54" spans="1:15" x14ac:dyDescent="0.3">
      <c r="A54" s="108" t="s">
        <v>64</v>
      </c>
      <c r="B54" s="109"/>
      <c r="C54" s="108"/>
      <c r="D54" s="109"/>
      <c r="E54" s="28"/>
      <c r="F54" s="28">
        <f t="shared" si="5"/>
        <v>0</v>
      </c>
      <c r="G54" s="28">
        <f>ROUND(IFERROR(IF(OR(F54=0,F54=""),0,IF(SUM(F55:F$55)=0,G$56-SUM(G$42:G53),F54*$G$56/F$56)),0),2)</f>
        <v>0</v>
      </c>
      <c r="J54" s="43"/>
      <c r="K54" s="44"/>
      <c r="L54" s="43"/>
      <c r="M54" s="45"/>
      <c r="N54" s="46"/>
      <c r="O54" s="76">
        <f t="shared" si="4"/>
        <v>0</v>
      </c>
    </row>
    <row r="55" spans="1:15" x14ac:dyDescent="0.3">
      <c r="A55" s="108" t="s">
        <v>64</v>
      </c>
      <c r="B55" s="109"/>
      <c r="C55" s="110"/>
      <c r="D55" s="111"/>
      <c r="E55" s="28"/>
      <c r="F55" s="28">
        <f t="shared" si="5"/>
        <v>0</v>
      </c>
      <c r="G55" s="28">
        <f>ROUND(IFERROR(IF(OR(F55=0,F55=""),0,IF(SUM(#REF!)=0,G$56-SUM(G$42:G54),F55*$G$56/F$56)),0),2)</f>
        <v>0</v>
      </c>
      <c r="J55" s="43"/>
      <c r="K55" s="43"/>
      <c r="L55" s="43"/>
      <c r="M55" s="45"/>
      <c r="N55" s="46"/>
      <c r="O55" s="76">
        <f t="shared" si="4"/>
        <v>0</v>
      </c>
    </row>
    <row r="56" spans="1:15" x14ac:dyDescent="0.3">
      <c r="A56" s="163" t="s">
        <v>30</v>
      </c>
      <c r="B56" s="164"/>
      <c r="C56" s="47"/>
      <c r="D56" s="47"/>
      <c r="E56" s="31">
        <f>SUM(E42:E55)</f>
        <v>0</v>
      </c>
      <c r="F56" s="31">
        <f>SUM(F42:F55)</f>
        <v>0</v>
      </c>
      <c r="G56" s="31">
        <f>ROUND(MIN(F56,20000*E26*MAX(1,M41)),2)</f>
        <v>0</v>
      </c>
      <c r="J56" s="48"/>
      <c r="K56" s="35"/>
      <c r="L56" s="35"/>
      <c r="M56" s="35"/>
      <c r="N56" s="34"/>
      <c r="O56" s="76">
        <f t="shared" si="4"/>
        <v>0</v>
      </c>
    </row>
    <row r="57" spans="1:15" x14ac:dyDescent="0.3">
      <c r="M57" s="76">
        <f>M58</f>
        <v>0</v>
      </c>
    </row>
    <row r="58" spans="1:15" ht="41.4" x14ac:dyDescent="0.3">
      <c r="A58" s="116" t="s">
        <v>54</v>
      </c>
      <c r="B58" s="117"/>
      <c r="C58" s="39" t="s">
        <v>27</v>
      </c>
      <c r="D58" s="40" t="s">
        <v>28</v>
      </c>
      <c r="E58" s="40" t="s">
        <v>29</v>
      </c>
      <c r="F58" s="1"/>
      <c r="G58" s="1"/>
      <c r="H58" s="165" t="s">
        <v>31</v>
      </c>
      <c r="I58" s="165"/>
      <c r="J58" s="165"/>
      <c r="K58" s="42">
        <v>1</v>
      </c>
      <c r="L58" s="1"/>
      <c r="M58" s="76">
        <f>M60</f>
        <v>0</v>
      </c>
    </row>
    <row r="59" spans="1:15" x14ac:dyDescent="0.3">
      <c r="A59" s="118" t="s">
        <v>65</v>
      </c>
      <c r="B59" s="119"/>
      <c r="C59" s="23"/>
      <c r="D59" s="23">
        <f>C59</f>
        <v>0</v>
      </c>
      <c r="E59" s="23">
        <f>IFERROR($E$60*D59/$D$60,0)</f>
        <v>0</v>
      </c>
      <c r="H59" s="48"/>
      <c r="I59" s="49"/>
      <c r="J59" s="49"/>
      <c r="K59" s="45"/>
      <c r="L59" s="1"/>
      <c r="M59" s="76">
        <f>IF(SUM(C59:E59)&gt;0,1,0)</f>
        <v>0</v>
      </c>
    </row>
    <row r="60" spans="1:15" x14ac:dyDescent="0.3">
      <c r="A60" s="157" t="s">
        <v>32</v>
      </c>
      <c r="B60" s="158"/>
      <c r="C60" s="51">
        <f>SUM(C59:C59)</f>
        <v>0</v>
      </c>
      <c r="D60" s="51">
        <f>SUM(D59:D59)</f>
        <v>0</v>
      </c>
      <c r="E60" s="51">
        <f>MIN(D60,15000*K58)</f>
        <v>0</v>
      </c>
      <c r="F60" s="82"/>
      <c r="H60" s="48"/>
      <c r="I60" s="35"/>
      <c r="J60" s="35"/>
      <c r="K60" s="35"/>
      <c r="L60" s="34"/>
      <c r="M60" s="76">
        <f>IF(SUM(C60:E60)&gt;0,1,0)</f>
        <v>0</v>
      </c>
    </row>
    <row r="61" spans="1:15" x14ac:dyDescent="0.3">
      <c r="A61" s="159" t="s">
        <v>33</v>
      </c>
      <c r="B61" s="160"/>
      <c r="C61" s="52">
        <f>C37+E56+C60</f>
        <v>0</v>
      </c>
      <c r="D61" s="52">
        <f>C37+F56+D60</f>
        <v>0</v>
      </c>
      <c r="E61" s="52">
        <f>G56+E60</f>
        <v>0</v>
      </c>
      <c r="H61" s="49"/>
      <c r="I61" s="35"/>
      <c r="J61" s="35"/>
      <c r="K61" s="45"/>
      <c r="L61" s="1"/>
      <c r="M61" s="76">
        <v>1</v>
      </c>
    </row>
    <row r="62" spans="1:15" x14ac:dyDescent="0.3">
      <c r="A62" s="161" t="s">
        <v>34</v>
      </c>
      <c r="B62" s="161"/>
      <c r="C62" s="161"/>
      <c r="D62" s="161"/>
      <c r="E62" s="161"/>
      <c r="F62" s="161"/>
      <c r="G62" s="53"/>
      <c r="H62" s="34"/>
      <c r="I62" s="34"/>
      <c r="J62" s="34"/>
      <c r="K62" s="34"/>
      <c r="L62" s="54"/>
      <c r="M62" s="78">
        <v>1</v>
      </c>
    </row>
    <row r="63" spans="1:15" x14ac:dyDescent="0.3">
      <c r="A63" s="162" t="s">
        <v>35</v>
      </c>
      <c r="B63" s="162"/>
      <c r="C63" s="162"/>
      <c r="D63" s="162"/>
      <c r="E63" s="162"/>
      <c r="F63" s="162"/>
      <c r="G63" s="162"/>
      <c r="I63" s="34"/>
      <c r="J63" s="34"/>
      <c r="K63" s="34"/>
      <c r="L63" s="34"/>
      <c r="M63" s="78">
        <v>1</v>
      </c>
    </row>
    <row r="64" spans="1:15" x14ac:dyDescent="0.3">
      <c r="A64" s="53"/>
      <c r="B64" s="53"/>
      <c r="C64" s="34"/>
      <c r="D64" s="34"/>
      <c r="E64" s="34"/>
      <c r="F64" s="34"/>
      <c r="G64" s="34"/>
      <c r="L64" s="1"/>
      <c r="M64" s="76">
        <v>1</v>
      </c>
    </row>
    <row r="65" spans="1:13" ht="17.399999999999999" x14ac:dyDescent="0.3">
      <c r="A65" s="3" t="s">
        <v>62</v>
      </c>
      <c r="B65" s="3"/>
      <c r="C65" s="3"/>
      <c r="D65" s="3"/>
      <c r="E65" s="3"/>
      <c r="F65" s="3"/>
      <c r="G65" s="3"/>
      <c r="H65" s="55"/>
      <c r="L65" s="1"/>
      <c r="M65" s="76">
        <v>1</v>
      </c>
    </row>
    <row r="66" spans="1:13" x14ac:dyDescent="0.3">
      <c r="A66" s="58"/>
      <c r="B66" s="58"/>
      <c r="C66" s="59"/>
      <c r="D66" s="55"/>
      <c r="E66" s="34"/>
      <c r="F66" s="34"/>
      <c r="G66" s="1"/>
      <c r="I66" s="60"/>
      <c r="J66" s="55"/>
      <c r="K66" s="34"/>
      <c r="L66" s="2"/>
      <c r="M66" s="78">
        <v>1</v>
      </c>
    </row>
    <row r="67" spans="1:13" x14ac:dyDescent="0.3">
      <c r="A67" s="135" t="s">
        <v>36</v>
      </c>
      <c r="B67" s="136"/>
      <c r="C67" s="116" t="s">
        <v>37</v>
      </c>
      <c r="D67" s="117"/>
      <c r="E67" s="151" t="s">
        <v>38</v>
      </c>
      <c r="F67" s="152"/>
      <c r="G67" s="57"/>
      <c r="I67" s="57"/>
      <c r="J67" s="1"/>
      <c r="K67" s="2"/>
      <c r="L67" s="1"/>
      <c r="M67" s="76">
        <v>1</v>
      </c>
    </row>
    <row r="68" spans="1:13" x14ac:dyDescent="0.3">
      <c r="A68" s="153" t="s">
        <v>39</v>
      </c>
      <c r="B68" s="154"/>
      <c r="C68" s="155"/>
      <c r="D68" s="155"/>
      <c r="E68" s="156" t="str">
        <f>IFERROR(C68/$C$61,"")</f>
        <v/>
      </c>
      <c r="F68" s="156"/>
      <c r="G68" s="50"/>
      <c r="I68" s="50"/>
      <c r="J68" s="1"/>
      <c r="K68" s="2"/>
      <c r="L68" s="1"/>
      <c r="M68" s="76">
        <f t="shared" ref="M68:M73" si="6">IF(OR(C68="",C68=0),0,1)</f>
        <v>0</v>
      </c>
    </row>
    <row r="69" spans="1:13" x14ac:dyDescent="0.3">
      <c r="A69" s="147" t="s">
        <v>40</v>
      </c>
      <c r="B69" s="148"/>
      <c r="C69" s="149"/>
      <c r="D69" s="149"/>
      <c r="E69" s="150" t="str">
        <f t="shared" ref="E69:E74" si="7">IFERROR(C69/$C$61,"")</f>
        <v/>
      </c>
      <c r="F69" s="150"/>
      <c r="G69" s="50"/>
      <c r="I69" s="50"/>
      <c r="J69" s="1"/>
      <c r="K69" s="2"/>
      <c r="L69" s="1"/>
      <c r="M69" s="76">
        <f t="shared" si="6"/>
        <v>0</v>
      </c>
    </row>
    <row r="70" spans="1:13" x14ac:dyDescent="0.3">
      <c r="A70" s="147" t="s">
        <v>41</v>
      </c>
      <c r="B70" s="148"/>
      <c r="C70" s="149"/>
      <c r="D70" s="149"/>
      <c r="E70" s="150" t="str">
        <f t="shared" si="7"/>
        <v/>
      </c>
      <c r="F70" s="150"/>
      <c r="G70" s="50"/>
      <c r="I70" s="50"/>
      <c r="J70" s="1"/>
      <c r="K70" s="2"/>
      <c r="L70" s="1"/>
      <c r="M70" s="76">
        <f t="shared" si="6"/>
        <v>0</v>
      </c>
    </row>
    <row r="71" spans="1:13" x14ac:dyDescent="0.3">
      <c r="A71" s="147" t="s">
        <v>42</v>
      </c>
      <c r="B71" s="148"/>
      <c r="C71" s="149"/>
      <c r="D71" s="149"/>
      <c r="E71" s="150" t="str">
        <f t="shared" si="7"/>
        <v/>
      </c>
      <c r="F71" s="150"/>
      <c r="G71" s="50"/>
      <c r="I71" s="50"/>
      <c r="J71" s="1"/>
      <c r="K71" s="2"/>
      <c r="L71" s="1"/>
      <c r="M71" s="76">
        <f t="shared" si="6"/>
        <v>0</v>
      </c>
    </row>
    <row r="72" spans="1:13" x14ac:dyDescent="0.3">
      <c r="A72" s="108" t="s">
        <v>43</v>
      </c>
      <c r="B72" s="109"/>
      <c r="C72" s="149"/>
      <c r="D72" s="149"/>
      <c r="E72" s="150" t="str">
        <f t="shared" si="7"/>
        <v/>
      </c>
      <c r="F72" s="150"/>
      <c r="G72" s="50"/>
      <c r="I72" s="50"/>
      <c r="J72" s="1"/>
      <c r="K72" s="2"/>
      <c r="L72" s="1"/>
      <c r="M72" s="76">
        <f t="shared" si="6"/>
        <v>0</v>
      </c>
    </row>
    <row r="73" spans="1:13" x14ac:dyDescent="0.3">
      <c r="A73" s="139" t="s">
        <v>43</v>
      </c>
      <c r="B73" s="140"/>
      <c r="C73" s="141"/>
      <c r="D73" s="141"/>
      <c r="E73" s="142" t="str">
        <f t="shared" si="7"/>
        <v/>
      </c>
      <c r="F73" s="142"/>
      <c r="G73" s="50"/>
      <c r="I73" s="50"/>
      <c r="J73" s="1"/>
      <c r="K73" s="2"/>
      <c r="L73" s="1"/>
      <c r="M73" s="76">
        <f t="shared" si="6"/>
        <v>0</v>
      </c>
    </row>
    <row r="74" spans="1:13" x14ac:dyDescent="0.3">
      <c r="A74" s="143" t="s">
        <v>44</v>
      </c>
      <c r="B74" s="144"/>
      <c r="C74" s="145">
        <f>SUM(C68:D73)</f>
        <v>0</v>
      </c>
      <c r="D74" s="145"/>
      <c r="E74" s="146" t="str">
        <f t="shared" si="7"/>
        <v/>
      </c>
      <c r="F74" s="146"/>
      <c r="G74" s="61" t="str">
        <f>IF(AND(E74&gt;100%,E74&lt;&gt;""),"ATTENTION TAUX D'AIDE SUPERIEUR A 100%"," ")</f>
        <v xml:space="preserve"> </v>
      </c>
      <c r="I74" s="62"/>
      <c r="J74" s="62"/>
      <c r="K74" s="62"/>
      <c r="L74" s="1"/>
      <c r="M74" s="76">
        <v>1</v>
      </c>
    </row>
    <row r="75" spans="1:13" x14ac:dyDescent="0.3">
      <c r="A75" s="63"/>
      <c r="B75" s="63"/>
      <c r="F75" s="64"/>
      <c r="G75" s="65"/>
      <c r="I75" s="65"/>
      <c r="J75" s="65"/>
      <c r="K75" s="65"/>
      <c r="L75" s="1"/>
      <c r="M75" s="76">
        <v>1</v>
      </c>
    </row>
    <row r="76" spans="1:13" x14ac:dyDescent="0.3">
      <c r="A76" s="135" t="s">
        <v>45</v>
      </c>
      <c r="B76" s="136"/>
      <c r="C76" s="137" t="s">
        <v>46</v>
      </c>
      <c r="D76" s="137"/>
      <c r="E76" s="137"/>
      <c r="F76" s="66"/>
      <c r="G76" s="67"/>
      <c r="I76" s="67"/>
      <c r="J76" s="1"/>
      <c r="K76" s="2"/>
      <c r="L76" s="1"/>
      <c r="M76" s="76">
        <v>1</v>
      </c>
    </row>
    <row r="77" spans="1:13" x14ac:dyDescent="0.3">
      <c r="A77" s="118" t="s">
        <v>43</v>
      </c>
      <c r="B77" s="119"/>
      <c r="C77" s="138">
        <v>0</v>
      </c>
      <c r="D77" s="138"/>
      <c r="E77" s="138"/>
      <c r="F77" s="66"/>
      <c r="G77" s="67"/>
      <c r="I77" s="67"/>
      <c r="J77" s="1"/>
      <c r="K77" s="2"/>
      <c r="L77" s="1"/>
      <c r="M77" s="76">
        <f>IF(OR(C77="",C77=0),0,1)</f>
        <v>0</v>
      </c>
    </row>
    <row r="78" spans="1:13" x14ac:dyDescent="0.3">
      <c r="A78" s="139" t="s">
        <v>43</v>
      </c>
      <c r="B78" s="140"/>
      <c r="C78" s="141">
        <v>0</v>
      </c>
      <c r="D78" s="141"/>
      <c r="E78" s="141"/>
      <c r="F78" s="66"/>
      <c r="G78" s="67"/>
      <c r="I78" s="67"/>
      <c r="J78" s="1"/>
      <c r="K78" s="2"/>
      <c r="L78" s="1"/>
      <c r="M78" s="76">
        <f>IF(OR(C78="",C78=0),0,1)</f>
        <v>0</v>
      </c>
    </row>
    <row r="79" spans="1:13" x14ac:dyDescent="0.3">
      <c r="A79" s="120" t="s">
        <v>47</v>
      </c>
      <c r="B79" s="121"/>
      <c r="C79" s="122">
        <f>SUM(C77:E78)</f>
        <v>0</v>
      </c>
      <c r="D79" s="123"/>
      <c r="E79" s="124"/>
      <c r="F79" s="66"/>
      <c r="G79" s="67"/>
      <c r="I79" s="67"/>
      <c r="J79" s="1"/>
      <c r="K79" s="2"/>
      <c r="L79" s="1"/>
      <c r="M79" s="76">
        <f>IF(OR(C79="",C79=0),0,1)</f>
        <v>0</v>
      </c>
    </row>
    <row r="80" spans="1:13" x14ac:dyDescent="0.3">
      <c r="A80" s="125" t="s">
        <v>48</v>
      </c>
      <c r="B80" s="126"/>
      <c r="C80" s="127">
        <f>C61-C74-C79</f>
        <v>0</v>
      </c>
      <c r="D80" s="128"/>
      <c r="E80" s="129"/>
      <c r="F80" s="66"/>
      <c r="G80" s="67"/>
      <c r="I80" s="67"/>
      <c r="J80" s="1"/>
      <c r="K80" s="2"/>
      <c r="L80" s="1"/>
      <c r="M80" s="76">
        <f>IF(OR(C80="",C80=0),0,1)</f>
        <v>0</v>
      </c>
    </row>
    <row r="81" spans="1:13" x14ac:dyDescent="0.3">
      <c r="A81" s="130" t="s">
        <v>49</v>
      </c>
      <c r="B81" s="131"/>
      <c r="C81" s="132">
        <f>C74+C79+C80</f>
        <v>0</v>
      </c>
      <c r="D81" s="133"/>
      <c r="E81" s="134"/>
      <c r="F81" s="68" t="str">
        <f>IF(C81&lt;&gt;C61,"ATTENTION - Coût total différent du tableau 1"," ")</f>
        <v xml:space="preserve"> </v>
      </c>
      <c r="G81" s="69"/>
      <c r="I81" s="69"/>
      <c r="J81" s="69"/>
      <c r="K81" s="69"/>
      <c r="L81" s="1"/>
      <c r="M81" s="76">
        <v>1</v>
      </c>
    </row>
    <row r="82" spans="1:13" x14ac:dyDescent="0.3">
      <c r="A82" s="70"/>
      <c r="B82" s="70"/>
      <c r="C82" s="71"/>
      <c r="D82" s="49"/>
      <c r="E82" s="49"/>
      <c r="F82" s="64"/>
      <c r="G82" s="66"/>
      <c r="I82" s="72"/>
      <c r="J82" s="55"/>
      <c r="K82" s="73"/>
      <c r="L82" s="55"/>
      <c r="M82" s="77">
        <v>1</v>
      </c>
    </row>
    <row r="83" spans="1:13" x14ac:dyDescent="0.3">
      <c r="A83" s="114" t="s">
        <v>50</v>
      </c>
      <c r="B83" s="114"/>
      <c r="C83" s="114"/>
      <c r="D83" s="114"/>
      <c r="E83" s="114"/>
      <c r="F83" s="114"/>
      <c r="G83" s="114"/>
      <c r="I83" s="74"/>
      <c r="J83" s="74"/>
      <c r="K83" s="74"/>
      <c r="L83" s="55"/>
      <c r="M83" s="77">
        <v>1</v>
      </c>
    </row>
    <row r="84" spans="1:13" x14ac:dyDescent="0.3">
      <c r="A84" s="115" t="s">
        <v>51</v>
      </c>
      <c r="B84" s="115"/>
      <c r="C84" s="115"/>
      <c r="D84" s="115"/>
      <c r="E84" s="115"/>
      <c r="F84" s="115"/>
      <c r="G84" s="115"/>
      <c r="I84" s="75"/>
      <c r="J84" s="75"/>
      <c r="K84" s="75"/>
      <c r="L84" s="55"/>
      <c r="M84" s="77">
        <v>1</v>
      </c>
    </row>
    <row r="85" spans="1:13" x14ac:dyDescent="0.3">
      <c r="A85" s="56"/>
      <c r="B85" s="56"/>
      <c r="C85" s="56"/>
      <c r="D85" s="56"/>
      <c r="E85" s="56"/>
      <c r="F85" s="56"/>
      <c r="G85" s="56"/>
      <c r="I85" s="56"/>
      <c r="J85" s="56"/>
      <c r="K85" s="73"/>
      <c r="L85" s="55"/>
      <c r="M85" s="77">
        <v>1</v>
      </c>
    </row>
  </sheetData>
  <mergeCells count="102">
    <mergeCell ref="A1:G1"/>
    <mergeCell ref="A2:G2"/>
    <mergeCell ref="J41:L41"/>
    <mergeCell ref="C49:D49"/>
    <mergeCell ref="C50:D50"/>
    <mergeCell ref="C51:D51"/>
    <mergeCell ref="C52:D52"/>
    <mergeCell ref="L30:L31"/>
    <mergeCell ref="A32:B32"/>
    <mergeCell ref="A33:B33"/>
    <mergeCell ref="A34:B34"/>
    <mergeCell ref="F30:F31"/>
    <mergeCell ref="A30:B31"/>
    <mergeCell ref="C30:C31"/>
    <mergeCell ref="G30:G31"/>
    <mergeCell ref="I30:I31"/>
    <mergeCell ref="J30:J31"/>
    <mergeCell ref="K30:K31"/>
    <mergeCell ref="H58:J58"/>
    <mergeCell ref="A48:B48"/>
    <mergeCell ref="A49:B49"/>
    <mergeCell ref="A50:B50"/>
    <mergeCell ref="A51:B51"/>
    <mergeCell ref="A52:B52"/>
    <mergeCell ref="A53:B53"/>
    <mergeCell ref="A42:B42"/>
    <mergeCell ref="A43:B43"/>
    <mergeCell ref="A44:B44"/>
    <mergeCell ref="A45:B45"/>
    <mergeCell ref="A46:B46"/>
    <mergeCell ref="A47:B47"/>
    <mergeCell ref="A59:B59"/>
    <mergeCell ref="A60:B60"/>
    <mergeCell ref="A61:B61"/>
    <mergeCell ref="A62:F62"/>
    <mergeCell ref="A63:G63"/>
    <mergeCell ref="A54:B54"/>
    <mergeCell ref="A55:B55"/>
    <mergeCell ref="A56:B56"/>
    <mergeCell ref="A58:B58"/>
    <mergeCell ref="A69:B69"/>
    <mergeCell ref="C69:D69"/>
    <mergeCell ref="E69:F69"/>
    <mergeCell ref="A70:B70"/>
    <mergeCell ref="C70:D70"/>
    <mergeCell ref="E70:F70"/>
    <mergeCell ref="A67:B67"/>
    <mergeCell ref="C67:D67"/>
    <mergeCell ref="E67:F67"/>
    <mergeCell ref="A68:B68"/>
    <mergeCell ref="C68:D68"/>
    <mergeCell ref="E68:F68"/>
    <mergeCell ref="C78:E78"/>
    <mergeCell ref="A73:B73"/>
    <mergeCell ref="C73:D73"/>
    <mergeCell ref="E73:F73"/>
    <mergeCell ref="A74:B74"/>
    <mergeCell ref="C74:D74"/>
    <mergeCell ref="E74:F74"/>
    <mergeCell ref="A71:B71"/>
    <mergeCell ref="C71:D71"/>
    <mergeCell ref="E71:F71"/>
    <mergeCell ref="A72:B72"/>
    <mergeCell ref="C72:D72"/>
    <mergeCell ref="E72:F72"/>
    <mergeCell ref="C55:D55"/>
    <mergeCell ref="D30:D31"/>
    <mergeCell ref="E30:E31"/>
    <mergeCell ref="A83:G83"/>
    <mergeCell ref="A84:G84"/>
    <mergeCell ref="C41:D41"/>
    <mergeCell ref="C42:D42"/>
    <mergeCell ref="C43:D43"/>
    <mergeCell ref="C44:D44"/>
    <mergeCell ref="C45:D45"/>
    <mergeCell ref="C46:D46"/>
    <mergeCell ref="C47:D47"/>
    <mergeCell ref="C48:D48"/>
    <mergeCell ref="A79:B79"/>
    <mergeCell ref="C79:E79"/>
    <mergeCell ref="A80:B80"/>
    <mergeCell ref="C80:E80"/>
    <mergeCell ref="A81:B81"/>
    <mergeCell ref="C81:E81"/>
    <mergeCell ref="A76:B76"/>
    <mergeCell ref="C76:E76"/>
    <mergeCell ref="A77:B77"/>
    <mergeCell ref="C77:E77"/>
    <mergeCell ref="A78:B78"/>
    <mergeCell ref="A13:G13"/>
    <mergeCell ref="A14:G14"/>
    <mergeCell ref="A11:G11"/>
    <mergeCell ref="A8:G8"/>
    <mergeCell ref="A36:B36"/>
    <mergeCell ref="A35:B35"/>
    <mergeCell ref="A12:G12"/>
    <mergeCell ref="C53:D53"/>
    <mergeCell ref="C54:D54"/>
    <mergeCell ref="A37:B37"/>
    <mergeCell ref="A38:B38"/>
    <mergeCell ref="A40:G40"/>
    <mergeCell ref="A41:B41"/>
  </mergeCells>
  <conditionalFormatting sqref="A42:A55">
    <cfRule type="expression" dxfId="19" priority="11">
      <formula>$C$17="OUI"</formula>
    </cfRule>
  </conditionalFormatting>
  <conditionalFormatting sqref="A43:D55">
    <cfRule type="expression" dxfId="18" priority="3">
      <formula>$C$17="OUI"</formula>
    </cfRule>
  </conditionalFormatting>
  <conditionalFormatting sqref="A59:D59">
    <cfRule type="expression" dxfId="17" priority="61">
      <formula>$C$17="OUI"</formula>
    </cfRule>
  </conditionalFormatting>
  <conditionalFormatting sqref="A69:D73">
    <cfRule type="expression" dxfId="16" priority="64">
      <formula>$C$17="OUI"</formula>
    </cfRule>
  </conditionalFormatting>
  <conditionalFormatting sqref="A77:E78">
    <cfRule type="expression" dxfId="15" priority="57">
      <formula>$C$17="OUI"</formula>
    </cfRule>
  </conditionalFormatting>
  <conditionalFormatting sqref="C32:F36 D25 F25 E26 A32:A36 A42:C42 K58">
    <cfRule type="expression" dxfId="14" priority="69">
      <formula>$C$17="OUI"</formula>
    </cfRule>
  </conditionalFormatting>
  <conditionalFormatting sqref="D30:F30">
    <cfRule type="expression" dxfId="13" priority="68">
      <formula>IF($D$17="OUI",TRUE,FALSE)</formula>
    </cfRule>
  </conditionalFormatting>
  <conditionalFormatting sqref="E32:E38">
    <cfRule type="expression" dxfId="12" priority="30">
      <formula>$E$26&lt;=1</formula>
    </cfRule>
  </conditionalFormatting>
  <conditionalFormatting sqref="E42:F55">
    <cfRule type="expression" dxfId="11" priority="12">
      <formula>$C$17="OUI"</formula>
    </cfRule>
  </conditionalFormatting>
  <conditionalFormatting sqref="F32:F38">
    <cfRule type="expression" dxfId="10" priority="27">
      <formula>$E$26&lt;=2</formula>
    </cfRule>
  </conditionalFormatting>
  <conditionalFormatting sqref="I32:I36">
    <cfRule type="expression" dxfId="9" priority="59">
      <formula>$C$17="OUI"</formula>
    </cfRule>
  </conditionalFormatting>
  <conditionalFormatting sqref="I30:J30">
    <cfRule type="expression" dxfId="8" priority="52">
      <formula>IF($D$17="OUI",TRUE,FALSE)</formula>
    </cfRule>
  </conditionalFormatting>
  <conditionalFormatting sqref="J30">
    <cfRule type="expression" dxfId="7" priority="50">
      <formula>$K$32="Oui"</formula>
    </cfRule>
  </conditionalFormatting>
  <conditionalFormatting sqref="J32:J36">
    <cfRule type="expression" dxfId="6" priority="51">
      <formula>$K$32="Oui"</formula>
    </cfRule>
  </conditionalFormatting>
  <conditionalFormatting sqref="K58">
    <cfRule type="expression" dxfId="5" priority="58">
      <formula>IF(($C$59+$D$59)&lt;=0,TRUE,FALSE)</formula>
    </cfRule>
  </conditionalFormatting>
  <conditionalFormatting sqref="K30:L30">
    <cfRule type="expression" dxfId="4" priority="56">
      <formula>IF($D$17="OUI",TRUE,FALSE)</formula>
    </cfRule>
  </conditionalFormatting>
  <conditionalFormatting sqref="K32:L32">
    <cfRule type="expression" dxfId="3" priority="54">
      <formula>$C$17="OUI"</formula>
    </cfRule>
  </conditionalFormatting>
  <conditionalFormatting sqref="L30 L32">
    <cfRule type="expression" dxfId="2" priority="53">
      <formula>IF($K$32="Non",TRUE,FALSE)</formula>
    </cfRule>
  </conditionalFormatting>
  <conditionalFormatting sqref="M41">
    <cfRule type="expression" dxfId="1" priority="5">
      <formula>IF(($C$59+$D$59)&lt;=0,TRUE,FALSE)</formula>
    </cfRule>
    <cfRule type="expression" dxfId="0" priority="6">
      <formula>$C$17="OUI"</formula>
    </cfRule>
  </conditionalFormatting>
  <dataValidations count="11">
    <dataValidation type="whole" allowBlank="1" showInputMessage="1" showErrorMessage="1" sqref="M41" xr:uid="{3CEF3ADC-3AE2-4D94-A1B5-94A9BE9DFFB2}">
      <formula1>1</formula1>
      <formula2>100</formula2>
    </dataValidation>
    <dataValidation allowBlank="1" showInputMessage="1" showErrorMessage="1" prompt="Date de début" sqref="D25 E26" xr:uid="{74BA813F-EFC9-41AF-BAA8-63B2D7C58FDF}"/>
    <dataValidation type="decimal" allowBlank="1" showInputMessage="1" showErrorMessage="1" error="Forfait supérieur au plafond autorisé :_x000a_Standard : 30 000 €_x000a_Contrat d'engagement : 40 000 €" prompt="Plafond autorisé :_x000a_Standard : 30 000 €_x000a_Contrat d'engagement : 40 000 €" sqref="I32:I36" xr:uid="{0D001FFF-FBD4-4ED7-810E-25117FEB3030}">
      <formula1>0</formula1>
      <formula2>IF(Type_ope="Contrat d’engagement",40000,30000)</formula2>
    </dataValidation>
    <dataValidation type="list" allowBlank="1" showInputMessage="1" showErrorMessage="1" sqref="C22" xr:uid="{82FB6DD1-D786-4688-BFFC-C7FDD988DA7C}">
      <formula1>"Standard,Contrat d’engagement"</formula1>
    </dataValidation>
    <dataValidation type="list" allowBlank="1" showInputMessage="1" showErrorMessage="1" sqref="C20" xr:uid="{0B042295-4EBB-43BA-B78A-D06D2A24F7C9}">
      <formula1>"Association,Secteur privé,Secteur public"</formula1>
    </dataValidation>
    <dataValidation type="decimal" allowBlank="1" showInputMessage="1" showErrorMessage="1" sqref="L32" xr:uid="{4FDCD746-9734-4130-B93B-343F00880A56}">
      <formula1>0</formula1>
      <formula2>0.15</formula2>
    </dataValidation>
    <dataValidation allowBlank="1" showInputMessage="1" showErrorMessage="1" prompt="&quot;Dépenses d'équipement&quot;, cf page 14 des règles générales" sqref="A58" xr:uid="{04C52992-BB37-4A46-AA26-67E2BA00671B}"/>
    <dataValidation allowBlank="1" showInputMessage="1" showErrorMessage="1" prompt="Date de fin" sqref="F25" xr:uid="{18364962-3360-445A-96A6-282C0A8D17A6}"/>
    <dataValidation type="list" allowBlank="1" showInputMessage="1" showErrorMessage="1" sqref="C17" xr:uid="{C0E41425-80A3-4AE6-9CE2-990C0A384B46}">
      <formula1>"OUI,NON"</formula1>
    </dataValidation>
    <dataValidation type="list" allowBlank="1" showInputMessage="1" showErrorMessage="1" sqref="C19" xr:uid="{15552041-04D2-4D82-AB6F-FA58547B042A}">
      <formula1>"Non,Avenant 1,Décision modificative 1,Avenant 2,Décision modificative 2,Avenant 3,Décision modificative 3,Avenant 4,Décision modificative 4"</formula1>
    </dataValidation>
    <dataValidation type="list" allowBlank="1" showInputMessage="1" showErrorMessage="1" sqref="C21 K32 C23" xr:uid="{16482249-D524-49F8-B777-79BB02B8E9A4}">
      <formula1>"Oui,Non"</formula1>
    </dataValidation>
  </dataValidations>
  <hyperlinks>
    <hyperlink ref="C10" r:id="rId1" xr:uid="{58BF8171-98C8-460D-AF60-CAC0D1DD1662}"/>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Volet Financier</vt:lpstr>
      <vt:lpstr>Ch_num_contrat</vt:lpstr>
      <vt:lpstr>Duree_programme</vt:lpstr>
      <vt:lpstr>periode_connue</vt:lpstr>
      <vt:lpstr>periode_duree</vt:lpstr>
      <vt:lpstr>Type_ope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BRANDINELLI Carole (Ext)</dc:creator>
  <cp:lastModifiedBy>CHASSIGNET Mathieu</cp:lastModifiedBy>
  <dcterms:created xsi:type="dcterms:W3CDTF">2024-03-01T10:37:21Z</dcterms:created>
  <dcterms:modified xsi:type="dcterms:W3CDTF">2024-03-01T12:51:59Z</dcterms:modified>
</cp:coreProperties>
</file>